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4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prognoza długu" sheetId="15" r:id="rId15"/>
  </sheets>
  <definedNames>
    <definedName name="_xlnm.Print_Titles" localSheetId="14">'prognoza długu'!$1:$2</definedName>
  </definedNames>
  <calcPr fullCalcOnLoad="1"/>
</workbook>
</file>

<file path=xl/sharedStrings.xml><?xml version="1.0" encoding="utf-8"?>
<sst xmlns="http://schemas.openxmlformats.org/spreadsheetml/2006/main" count="991" uniqueCount="553">
  <si>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</si>
  <si>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</si>
  <si>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</si>
  <si>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</si>
  <si>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</si>
  <si>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</si>
  <si>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</si>
  <si>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</si>
  <si>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</si>
  <si>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</si>
  <si>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</si>
  <si>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</si>
  <si>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</si>
  <si>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</si>
  <si>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</si>
  <si>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</si>
  <si>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</si>
  <si>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</si>
  <si>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</si>
  <si>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</si>
  <si>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</si>
  <si>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</si>
  <si>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</si>
  <si>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</si>
  <si>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</si>
  <si>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</si>
  <si>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</si>
  <si>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</si>
  <si>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</si>
  <si>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</si>
  <si>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</si>
  <si>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</si>
  <si>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</si>
  <si>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</si>
  <si>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</si>
  <si>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</si>
  <si>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</si>
  <si>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</si>
  <si>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</si>
  <si>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</si>
  <si>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</si>
  <si>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</si>
  <si>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</si>
  <si>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</si>
  <si>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</si>
  <si>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</si>
  <si>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</si>
  <si>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</si>
  <si>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</si>
  <si>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</si>
  <si>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</si>
  <si>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</si>
  <si>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</si>
  <si>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Wydatki budżetu gminy na  2008 r.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</si>
  <si>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</si>
  <si>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</si>
  <si>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</si>
  <si>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</si>
  <si>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</si>
  <si>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</si>
  <si>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</si>
  <si>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</si>
  <si>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</si>
  <si>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Dochody i wydatki związane z realizacją zadań z zakresu administracji rządowej realizowanych na podstawie porozumień z organami administracji rządowej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</si>
  <si>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</si>
  <si>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</si>
  <si>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</si>
  <si>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</si>
  <si>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</si>
  <si>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</si>
  <si>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</si>
  <si>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</si>
  <si>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</si>
  <si>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</si>
  <si>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</si>
  <si>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Plan na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</si>
  <si>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</si>
  <si>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</si>
  <si>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</si>
  <si>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</si>
  <si>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</si>
  <si>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</si>
  <si>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</si>
  <si>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</si>
  <si>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</si>
  <si>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</si>
  <si>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</si>
  <si>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</si>
  <si>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</si>
  <si>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</si>
  <si>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</si>
  <si>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</si>
  <si>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</si>
  <si>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</si>
  <si>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</si>
  <si>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</si>
  <si>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</si>
  <si>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</si>
  <si>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</si>
  <si>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</si>
  <si>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</si>
  <si>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</si>
  <si>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</si>
  <si>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</si>
  <si>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</si>
  <si>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</si>
  <si>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Projekt</t>
  </si>
  <si>
    <t>Okres realizacji zadania</t>
  </si>
  <si>
    <t>Przewidywane nakłady i źródła finansowania</t>
  </si>
  <si>
    <t>Wydatki poniesione do 31.12.2007 r.</t>
  </si>
  <si>
    <t>źródło</t>
  </si>
  <si>
    <t>kwota</t>
  </si>
  <si>
    <t>po 2010 roku</t>
  </si>
  <si>
    <t>Wartość zadania:</t>
  </si>
  <si>
    <t>Wydatki majątkowe na programy i projekty realizowane ze środków pochodzących z budżetu Unii Europejskiej oraz innych źródeł zagranicznych, niepodlegających zwrotowi na 2008 rok</t>
  </si>
  <si>
    <t>Plan przychodów i wydatków zakładów budżetowych, gospodarstw pomocniczych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</si>
  <si>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</si>
  <si>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</si>
  <si>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</si>
  <si>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</si>
  <si>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</si>
  <si>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Rachunki dochodów własnych</t>
  </si>
  <si>
    <t>Dotacje podmiotowe w 2008 r.</t>
  </si>
  <si>
    <t>Nazwa instytucji</t>
  </si>
  <si>
    <t>Kwota dotacji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</si>
  <si>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</si>
  <si>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</si>
  <si>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</si>
  <si>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</si>
  <si>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</si>
  <si>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</si>
  <si>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</si>
  <si>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</si>
  <si>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</si>
  <si>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</si>
  <si>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</si>
  <si>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</si>
  <si>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</si>
  <si>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</si>
  <si>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</si>
  <si>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</si>
  <si>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</si>
  <si>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</si>
  <si>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</si>
  <si>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</si>
  <si>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</si>
  <si>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</si>
  <si>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</si>
  <si>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</si>
  <si>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</si>
  <si>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</si>
  <si>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</si>
  <si>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</si>
  <si>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</si>
  <si>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</si>
  <si>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</si>
  <si>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</si>
  <si>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</si>
  <si>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</si>
  <si>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</si>
  <si>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</si>
  <si>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</si>
  <si>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</si>
  <si>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</si>
  <si>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</si>
  <si>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</si>
  <si>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</si>
  <si>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</si>
  <si>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</si>
  <si>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</si>
  <si>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</si>
  <si>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</si>
  <si>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</si>
  <si>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</si>
  <si>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</si>
  <si>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</si>
  <si>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</si>
  <si>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</si>
  <si>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</si>
  <si>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</si>
  <si>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</si>
  <si>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</si>
  <si>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2011 r.</t>
    </r>
    <r>
      <rPr>
        <vertAlign val="superscript"/>
        <sz val="10"/>
        <rFont val="Arial CE"/>
        <family val="2"/>
      </rPr>
      <t>1)</t>
    </r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</si>
  <si>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</si>
  <si>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</si>
  <si>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</si>
  <si>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</si>
  <si>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</si>
  <si>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</si>
  <si>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</si>
  <si>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</si>
  <si>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</si>
  <si>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</si>
  <si>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</si>
  <si>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</si>
  <si>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</si>
  <si>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</si>
  <si>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</si>
  <si>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</si>
  <si>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</si>
  <si>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</si>
  <si>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</si>
  <si>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</si>
  <si>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</si>
  <si>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</si>
  <si>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</si>
  <si>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</si>
  <si>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</si>
  <si>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</si>
  <si>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</si>
  <si>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</si>
  <si>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</si>
  <si>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</si>
  <si>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</si>
  <si>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</si>
  <si>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</si>
  <si>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</si>
  <si>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</si>
  <si>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</si>
  <si>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</si>
  <si>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</si>
  <si>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</si>
  <si>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</si>
  <si>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</si>
  <si>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</si>
  <si>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</si>
  <si>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</si>
  <si>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</si>
  <si>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</si>
  <si>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</si>
  <si>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</si>
  <si>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</si>
  <si>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</si>
  <si>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</si>
  <si>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</si>
  <si>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</si>
  <si>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</si>
  <si>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</si>
  <si>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</si>
  <si>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</si>
  <si>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</si>
  <si>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</si>
  <si>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</si>
  <si>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</si>
  <si>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</si>
  <si>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</si>
  <si>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</si>
  <si>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</si>
  <si>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</si>
  <si>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r>
      <t>Dotacje celowe</t>
    </r>
    <r>
      <rPr>
        <b/>
        <sz val="12"/>
        <rFont val="Arial CE"/>
        <family val="2"/>
      </rPr>
      <t xml:space="preserve"> </t>
    </r>
  </si>
  <si>
    <t>010</t>
  </si>
  <si>
    <t>Rolnictwo i łowiectwo</t>
  </si>
  <si>
    <t>01010</t>
  </si>
  <si>
    <t>Infrastrutkura wodociągowa i sanitacyjna wsi</t>
  </si>
  <si>
    <t>Środki na dofinansowanie własnych inwestycji gmin pozyskiwane z innych źródeł</t>
  </si>
  <si>
    <t>6298</t>
  </si>
  <si>
    <t>01095</t>
  </si>
  <si>
    <t>Pozostała działalność</t>
  </si>
  <si>
    <t>0770</t>
  </si>
  <si>
    <t>Wpłaty z tytułu odpłatnego nabycia prawa własności oraz prawa użytkowania wieczystego nieruchomości</t>
  </si>
  <si>
    <t>Dotacje celowe otrzymane z budżetu państwa na realiz. zad. bieżących z zakresu adm. rząd. oraz innych zadań zleconych gminie ustawami</t>
  </si>
  <si>
    <t>020</t>
  </si>
  <si>
    <t>Leśnictwo</t>
  </si>
  <si>
    <t>02001</t>
  </si>
  <si>
    <t>Gospodarka leśna</t>
  </si>
  <si>
    <t>0750</t>
  </si>
  <si>
    <t xml:space="preserve">Dochody z najmu i dzierżawy składników majątkowych Skarbu Państwa,jst lub innych jednostek zalicz. do sektora fin. publicznych oraz innych umów o podobnym charakterze </t>
  </si>
  <si>
    <t xml:space="preserve">Wytwarzanie i zaopatrywanie w energię elektryczną, gaz i wodę  </t>
  </si>
  <si>
    <t>Dostarczanie wody</t>
  </si>
  <si>
    <t>0830</t>
  </si>
  <si>
    <t>Wpływ z usług</t>
  </si>
  <si>
    <t>0920</t>
  </si>
  <si>
    <t>Pozostałe odsetki</t>
  </si>
  <si>
    <t>0970</t>
  </si>
  <si>
    <t>Wpływy z różnych dochodów</t>
  </si>
  <si>
    <t>Transport i łączność</t>
  </si>
  <si>
    <t>Drogi publiczne powiatowe</t>
  </si>
  <si>
    <t>Dotacje celowe otrzymane z powiatu na zadania bieżące realizowane na podstawie porozumień między jednostkami samorządu terytorialnego</t>
  </si>
  <si>
    <t>Drogi publiczne gminne</t>
  </si>
  <si>
    <t>0490</t>
  </si>
  <si>
    <t>Wpływy z innych lokalnych opłat pobieranych przez jst na podstawie odrębnych ustaw</t>
  </si>
  <si>
    <t>Gospodarka mieszkaniowa</t>
  </si>
  <si>
    <t>Różne jednostki obsługi gospodarki mieszkaniowej</t>
  </si>
  <si>
    <t>Wpływy z usług</t>
  </si>
  <si>
    <t>Gospodarka gruntami i nieruchomościami</t>
  </si>
  <si>
    <t>0470</t>
  </si>
  <si>
    <t xml:space="preserve">Wpływy z opłat za zarząd, użytkowanie i użytkowanie wieczyste nieruchomości </t>
  </si>
  <si>
    <t xml:space="preserve">Dochody z najmu i dzierżawy składników majątkowych Skarbu Państwa, jst lub innych jednostek zaliczanych do sektora finansów publicznych oraz innych umów o podobnym charakterze </t>
  </si>
  <si>
    <t>Wpływy z tytułu odpłatnego nabycia prawa własności oraz prawa użytkowania wieczystego nieruchomości</t>
  </si>
  <si>
    <t>710</t>
  </si>
  <si>
    <t>Działalność usługowa</t>
  </si>
  <si>
    <t>71035</t>
  </si>
  <si>
    <t>Cmentarze</t>
  </si>
  <si>
    <t>2020</t>
  </si>
  <si>
    <t>Dotacje celowe otrzymane z budżetu państwa na zadania bieżące realizowane przez gminę na podstawie porozumień z organami administracji rzadowej</t>
  </si>
  <si>
    <t>Administracja publiczna</t>
  </si>
  <si>
    <t>Urzędy wojewódzkie</t>
  </si>
  <si>
    <t>Dochody jst. związane z realizacją zadań z zakresu administracji rządowej oraz innych zadań zleconych ustawami</t>
  </si>
  <si>
    <t>Urzędy gmin</t>
  </si>
  <si>
    <t>0870</t>
  </si>
  <si>
    <t>Wpływy ze sprzedaży składników majątkowych</t>
  </si>
  <si>
    <t>Urzędy naczelnych organów władzy państwowej kontroli i ochrony prawa oraz sądownictwa</t>
  </si>
  <si>
    <t>Urzędy naczelnych organów władzy państwowej kontroli i ochrony prawa</t>
  </si>
  <si>
    <t>Dotacje celowe otrzymane z budżetu państwa na realizację zadań bieżących z zakresu adm. rządowej oraz innych zadań zleconych gminie ustawami</t>
  </si>
  <si>
    <t xml:space="preserve">Dochody od osób prawnych, od osób fizycznych i od innych jednostek nieposiadających osobowości prawnej </t>
  </si>
  <si>
    <t>Wpływy z podatku dochodowego od osób fizycznych</t>
  </si>
  <si>
    <t>0350</t>
  </si>
  <si>
    <t>Podatek od działalności gospodarczej osób fizycznych opłacanych w formie karty podatkowej</t>
  </si>
  <si>
    <t>0910</t>
  </si>
  <si>
    <t>Odsetki od nieterminowych wpłat z tytułu podatków i opłat</t>
  </si>
  <si>
    <t>Wpływy z podatku rolnego, podatku leśnego, podatku od czynności cywilnoprawnych, podatków i opłąt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</si>
  <si>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</si>
  <si>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</si>
  <si>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</si>
  <si>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</si>
  <si>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</si>
  <si>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</si>
  <si>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</si>
  <si>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 xml:space="preserve">Podatek od środków transportowych </t>
  </si>
  <si>
    <t>0560</t>
  </si>
  <si>
    <t>Zaległości z podatków zniesionych</t>
  </si>
  <si>
    <t>Wpływy z podatku rolnego, podatku leśnego, podatku od spadków i darowizn, podatku od czynności cywilnoprawnych oraz  podatków i opłat lokalnych od osób fizycznych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</si>
  <si>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</si>
  <si>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</si>
  <si>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</si>
  <si>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</si>
  <si>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</si>
  <si>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</si>
  <si>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</si>
  <si>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0500</t>
  </si>
  <si>
    <t>Podatek od czynności cywilnoprawnych</t>
  </si>
  <si>
    <t>0690</t>
  </si>
  <si>
    <t>Wpływy z różnych opłat</t>
  </si>
  <si>
    <t>Wpływy z innych opłat stanowiących dochody jednostek samorządu terytorialnego na podtsawie ustaw</t>
  </si>
  <si>
    <t>0410</t>
  </si>
  <si>
    <t>Wpływy z opłaty skarbowej</t>
  </si>
  <si>
    <t>0480</t>
  </si>
  <si>
    <t>Wpływy z opłat za zezwolenia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</si>
  <si>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</si>
  <si>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</si>
  <si>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</si>
  <si>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</si>
  <si>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</si>
  <si>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</si>
  <si>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</si>
  <si>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</t>
  </si>
  <si>
    <t>Część wyrównawcza subwencji ogólnej dla gminy</t>
  </si>
  <si>
    <t>Różne rozliczenia finansowe</t>
  </si>
  <si>
    <t>Część równoważąca subwencji ogólnej dla gmin</t>
  </si>
  <si>
    <t>Oświata i wychowanie</t>
  </si>
  <si>
    <t>Szkoły podstawowe</t>
  </si>
  <si>
    <t>Dotacje celowe otrzymane z budżetu państwa na realizację własnych zadań bieżących gmin</t>
  </si>
  <si>
    <t>Gimnazja</t>
  </si>
  <si>
    <t>Licea ogólnokształcące</t>
  </si>
  <si>
    <t>Pomoc społeczna</t>
  </si>
  <si>
    <t>Świadczenia rodzinne oraz składki na ubezpieczneia społeczne i rentowe z ubezpieczenia społecznego</t>
  </si>
  <si>
    <t>Dochody jednotek samorządu terytorialnego związane z realizacją zadań z zakresu administracji rządowej oraz innych zadań zleconych ustawami</t>
  </si>
  <si>
    <t>Składki na ubezpieczenia zdrowotne opłacane za osoby pobierające niektóre świadczenia z pomocy społecznej</t>
  </si>
  <si>
    <t>Zasiłki i pomoc w naturze oraz składki na ubezpieczenia społeczne</t>
  </si>
  <si>
    <t>Dotacje celowe otrzymane  z budżetu państwa na realizację własnych zadań bieżących gmin.</t>
  </si>
  <si>
    <t>Ośrodki pomocy społecznej</t>
  </si>
  <si>
    <t>01038</t>
  </si>
  <si>
    <t>Rozwój obszarów wiejskich</t>
  </si>
  <si>
    <t>Gospodarka komunalna i ochrona środowiska</t>
  </si>
  <si>
    <t>Gospodarka sciekowa i ochrona wód</t>
  </si>
  <si>
    <t>01030</t>
  </si>
  <si>
    <t xml:space="preserve">Rolnictwo i łowiectwo </t>
  </si>
  <si>
    <t>Infrastruktura wodociągowa i santacyjna wsi</t>
  </si>
  <si>
    <t>Izby rolnicze</t>
  </si>
  <si>
    <t>400</t>
  </si>
  <si>
    <t xml:space="preserve">Wytwarzanie i zaopatrywanie w energię elektryczną, gaz i wodę </t>
  </si>
  <si>
    <t>40002</t>
  </si>
  <si>
    <t>600</t>
  </si>
  <si>
    <t>60004</t>
  </si>
  <si>
    <t>Lokalny transport zbiorowy</t>
  </si>
  <si>
    <t>60014</t>
  </si>
  <si>
    <t>60016</t>
  </si>
  <si>
    <t>60095</t>
  </si>
  <si>
    <t>700</t>
  </si>
  <si>
    <t>70004</t>
  </si>
  <si>
    <t>70005</t>
  </si>
  <si>
    <t>Różne jednostki obsługi gospodarki mieszakaniowej</t>
  </si>
  <si>
    <t>71004</t>
  </si>
  <si>
    <t>Plany zagospodarowania przestrzennego</t>
  </si>
  <si>
    <t>750</t>
  </si>
  <si>
    <t xml:space="preserve">Administracja publiczna </t>
  </si>
  <si>
    <t>75011</t>
  </si>
  <si>
    <t>75022</t>
  </si>
  <si>
    <t>75023</t>
  </si>
  <si>
    <t>75075</t>
  </si>
  <si>
    <t>75095</t>
  </si>
  <si>
    <t>Promocja</t>
  </si>
  <si>
    <t>Rady gmin</t>
  </si>
  <si>
    <t>751</t>
  </si>
  <si>
    <t xml:space="preserve"> Urzędy naczelnych organów władzy państwowej, kontroli i ochrony prawa oraz sadownictwa</t>
  </si>
  <si>
    <t>75101</t>
  </si>
  <si>
    <t>754</t>
  </si>
  <si>
    <t>75405</t>
  </si>
  <si>
    <t>75412</t>
  </si>
  <si>
    <t>75414</t>
  </si>
  <si>
    <t>75421</t>
  </si>
  <si>
    <t>Bezpieczeństwo publiczne oraz ochrona przeciwpożarowa</t>
  </si>
  <si>
    <t>Komendy Powiatowe Policji</t>
  </si>
  <si>
    <t>Ochotnicze straże pożarne</t>
  </si>
  <si>
    <t>Obrona cywilna</t>
  </si>
  <si>
    <t>Zarządzanie kryzysowe</t>
  </si>
  <si>
    <t>755</t>
  </si>
  <si>
    <t>Wymiar sprawiedliwości</t>
  </si>
  <si>
    <t>75595</t>
  </si>
  <si>
    <t>756</t>
  </si>
  <si>
    <t>Dochody od osób prawnych, od osób fizycznych i od innych jednostek nieposiadajacych osobowosci prawnej oraz wydatki związane z ich poborem</t>
  </si>
  <si>
    <t>75647</t>
  </si>
  <si>
    <t>Pobór podatków, opłat oraz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</si>
  <si>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</si>
  <si>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</si>
  <si>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</si>
  <si>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</si>
  <si>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</si>
  <si>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801</t>
  </si>
  <si>
    <t>80101</t>
  </si>
  <si>
    <t>80103</t>
  </si>
  <si>
    <t>80110</t>
  </si>
  <si>
    <t>80113</t>
  </si>
  <si>
    <t>80120</t>
  </si>
  <si>
    <t>Rezerwy ogólne i celowe</t>
  </si>
  <si>
    <t xml:space="preserve">Szkoły podstawowe </t>
  </si>
  <si>
    <t>Oddziały przedszkolne w szkołach podstawowych</t>
  </si>
  <si>
    <t xml:space="preserve">Gimnazja </t>
  </si>
  <si>
    <t>Dowożenie uczniów do szkół</t>
  </si>
  <si>
    <t>Dokształcanie i doskonalenie nauczycieli</t>
  </si>
  <si>
    <t>Ochrona zdrowia</t>
  </si>
  <si>
    <t>Lecznictwo ambulatoryjne</t>
  </si>
  <si>
    <t>Zwalczanie narkomanii</t>
  </si>
  <si>
    <t>Przecidziałanie alkoholizmowi</t>
  </si>
  <si>
    <t>Izby wytrzeźwień</t>
  </si>
  <si>
    <t xml:space="preserve">Pomoc społeczna </t>
  </si>
  <si>
    <t>Domy pomocy społecznej</t>
  </si>
  <si>
    <t>Świadczenia rodzinne oraz składki na ubezpieczenia emerytalne i rentowe z ubezpieczenia społecznego</t>
  </si>
  <si>
    <t>Dodatki mieszkaniowe</t>
  </si>
  <si>
    <t>Jednostki specjalistycznego poradnictwa, mieszkania chronione i ośrodki interwencji kryzysowej</t>
  </si>
  <si>
    <t>Usługi opiekuńcze i specjalistyczne usługi opiekuńcze</t>
  </si>
  <si>
    <t>Świetlice szkolne</t>
  </si>
  <si>
    <t>Edukacyjna opieka wychowawcza</t>
  </si>
  <si>
    <t>Gospodarka ściekowa i ochrona wód</t>
  </si>
  <si>
    <t>Oczyszczanie miast i wsi</t>
  </si>
  <si>
    <t>Oświetlenie ulic, placów i dróg</t>
  </si>
  <si>
    <t>Domy i ośrodki kultury, świetlice i kluby</t>
  </si>
  <si>
    <t>Kultura i ochrona dziedzictwa narodowego</t>
  </si>
  <si>
    <t>11.</t>
  </si>
  <si>
    <t>12.</t>
  </si>
  <si>
    <t>13.</t>
  </si>
  <si>
    <t xml:space="preserve">01038 </t>
  </si>
  <si>
    <t>851</t>
  </si>
  <si>
    <t>85121</t>
  </si>
  <si>
    <t>900</t>
  </si>
  <si>
    <t>90001</t>
  </si>
  <si>
    <t xml:space="preserve">Budowa drogi wewnętrznej ciągu pieszo-jezdnego łączącego ul.Piaskową z ul.Kamienną </t>
  </si>
  <si>
    <t xml:space="preserve">Program: Program Rozwoju Obszarów Wiejskich na lata 2007-2013      </t>
  </si>
  <si>
    <t>Działanie: 3.3.Podstawowe usługi dla gospodarki i ludności wiejskiej</t>
  </si>
  <si>
    <t>Priorytet: 3.Jakość życia na obszarach wiejskich i różnicowanie gospodarki wiejskiej</t>
  </si>
  <si>
    <t>Program: Program Rozwoju Obszarów Wiejskich na lata 2007-2013</t>
  </si>
  <si>
    <t>Działanie: 3.4. Odnowa i rozwój wsi</t>
  </si>
  <si>
    <t>Projekt: Zagospodarowanie przestrzeni publicznej - centrum wsi Bliżyn</t>
  </si>
  <si>
    <t>Program: Regionalny Program Operacyjny Województwa Świętokrzyskiego 2007 - 2013</t>
  </si>
  <si>
    <t>Działanie: 4.1. Rozwój regionalnej infrastruktury ochrony środowiska i energetycznej</t>
  </si>
  <si>
    <t>Priorytet: 4. Rozwój infrastruktury ochrony środowiska i energetycznej</t>
  </si>
  <si>
    <t>Działanie: 4.2. Rozwój systemów lokalnej infrastruktury ochrony środowiska i energetycznej</t>
  </si>
  <si>
    <t>Budowa wodociągów - projekty</t>
  </si>
  <si>
    <t>Rozbudowa drogi powiatowej w m-c Jastrzębia</t>
  </si>
  <si>
    <t>Przebudowa drogi powiatowej w m-c Nowki</t>
  </si>
  <si>
    <t>Dowożenie uczniów do szkoły dla Niepełnosprawnych ruchowo</t>
  </si>
  <si>
    <t>Realizacja programów profilaktycznych przez Izbę Wytrzeźwień</t>
  </si>
  <si>
    <t>1.Szkoła Podstawowa w Bliżynie</t>
  </si>
  <si>
    <t>2. Szkoła Podstawowa w Mroczkowie</t>
  </si>
  <si>
    <t>3.Szkoła Podstawowa w Odrowążku</t>
  </si>
  <si>
    <t>4.Gimnazjum w Bliżynie</t>
  </si>
  <si>
    <t>4. Szkola Podstawowa w Mroczkowie</t>
  </si>
  <si>
    <t>854</t>
  </si>
  <si>
    <t xml:space="preserve">Gminny Osrodek Kultury w Bliżynie </t>
  </si>
  <si>
    <t>Fundusz świadczeń socjalnych emerytowanych nauczycieli Liceum Ogólnokształcącego</t>
  </si>
  <si>
    <t>Zimowe utrzymanie dróg powiatowych</t>
  </si>
  <si>
    <t>Razem</t>
  </si>
  <si>
    <t xml:space="preserve">A.      
B.
C.24000
D. </t>
  </si>
  <si>
    <t xml:space="preserve">A.      
B.
C.4000
D. </t>
  </si>
  <si>
    <t xml:space="preserve">A.      
B.
C.7600
D. </t>
  </si>
  <si>
    <t>Budowa wodociagu w Nowym Odrowążku (lata 2007-2008)</t>
  </si>
  <si>
    <t>Budowa wodociągu w Ubyszowie- Żabów (lata 2007-2008)</t>
  </si>
  <si>
    <t>Zagospodarowanie przestrzeni publicznej centrum wsi Bliżyn (lata 2006-2008)</t>
  </si>
  <si>
    <t>Budowa drogi wewnętrznej Płaczków k/ leśniczówki w m-c Płaczków (lata 2007-2008)</t>
  </si>
  <si>
    <t>Budowa chodnika przy drodze powiatowej w Blizynie ul.Szydłowiecka (lata 2007-2008)</t>
  </si>
  <si>
    <t>Rozbudowa budynku Urzędu Gminy w Bliżynie (lata 2008-2009)</t>
  </si>
  <si>
    <t>Budowa sali gimnastycznej przy Zespole Szkół w Bliżynie (lata 2008-2010)</t>
  </si>
  <si>
    <t>Przebudowa budynku Samodzielnego Publicznego Zakładu Opieki Zdrowotnej w Bliżynie (lata 2006-2008)</t>
  </si>
  <si>
    <t>Budowa oczyszczalni ścieków w miejscowości Wojtyniów oraz kanalizacji w miejscowości Wojtyniów i Bliżyn, gmina Bliżyn (lata 2004-2010)</t>
  </si>
  <si>
    <t>Budowa wodociągu w Rędocinie (lata 2006 -2009)</t>
  </si>
  <si>
    <t>Zakup samochodu osobowego</t>
  </si>
  <si>
    <t>90015</t>
  </si>
  <si>
    <t>Budowa oświetlenia w miejscowości Sołtyków przy osiedlu mieszkaniowym (lata 2007-2008)</t>
  </si>
  <si>
    <t>18.</t>
  </si>
  <si>
    <t>Budowa oświetelnia Sorbin w kierunku Odrowążka (lata 2007-2008)</t>
  </si>
  <si>
    <t xml:space="preserve">Budowa oświetlenia - projekty </t>
  </si>
  <si>
    <t>Budowa oświetlenia w miejscowości Nowy Odrowążek</t>
  </si>
  <si>
    <t>Budowa wodociągu w Górkach Przysiółek Olszyny-Podgórki (lata 2007-2009)</t>
  </si>
  <si>
    <t>Budowa wodociągu w Górkach Barwinek (lata 2007-2009)</t>
  </si>
  <si>
    <t>Budowa wodociągu w Zbrojowie (lata 2007-2009)</t>
  </si>
  <si>
    <t>Budowa wodociągu Bliżyn, ul. Rudowskiego (lata 2007-2009)</t>
  </si>
  <si>
    <t>UG</t>
  </si>
  <si>
    <t>Priorytet: 3. Jakość życia na obszarach wiejskich i różnicowanie gospodarki wiejskiej</t>
  </si>
  <si>
    <t>Projekt: Budowa wodociągu w Górkach Przysiółek Olszyny-Podgórki</t>
  </si>
  <si>
    <t>2007-2009</t>
  </si>
  <si>
    <t>Projekt: Budowa wodociągu w Górkach Barwinek</t>
  </si>
  <si>
    <t xml:space="preserve">Projekt: Budowa oczyszczalni ścieków w miejscowości Wojtyniów oraz kanalizacji w miejscowości Wojtyniów i Bliżyn, gmina Bliżyn </t>
  </si>
  <si>
    <t>Projekt: Wszechnica informacyjna powiatu skarżyskiego</t>
  </si>
  <si>
    <t>2006-2008</t>
  </si>
  <si>
    <t>2007-2008</t>
  </si>
  <si>
    <t>2004-2010</t>
  </si>
  <si>
    <t>2005-2010</t>
  </si>
  <si>
    <t>Działanie: 2.2 Budowa infrastruktury społeczeństwa informacyjnego</t>
  </si>
  <si>
    <t>Priorytet: 2 Wsparcie innowacyjności, budowa społeczeństwa informacyjnego oraz wzrost potencjału inwestycyjnego regionu</t>
  </si>
  <si>
    <t>Załącznik Nr 1</t>
  </si>
  <si>
    <t>Załącznik Nr 2</t>
  </si>
  <si>
    <t>Załącznik Nr 3</t>
  </si>
  <si>
    <t>Załącznik Nr 3a</t>
  </si>
  <si>
    <t>Załącznik Nr 5</t>
  </si>
  <si>
    <t>Załącznik Nr 6</t>
  </si>
  <si>
    <t>Załącznik Nr 7</t>
  </si>
  <si>
    <t>Załącznik Nr 8</t>
  </si>
  <si>
    <t>Załącznik Nr 10</t>
  </si>
  <si>
    <t>Załącznik Nr 11</t>
  </si>
  <si>
    <t>Załącznik Nr 12</t>
  </si>
  <si>
    <t>Wszechnica informacyjna powiatu skarżyskiego (lata 2007-2008)</t>
  </si>
  <si>
    <t>Odbudowa i rozbudowa zalewu Bliżyńskiego na rzece Kamiennej w Bliżynie, Gmina Bliżyn wraz z infrastrukturą towarzyszącą (lata 2005-2010)</t>
  </si>
  <si>
    <t>Projekt: Odbudowa i rozbudowa zalewu Bliżyńskiego na rzece Kamiennej w Bliżynie, Gmina Bliżyn wraz z infrastrukturą towarzyszącą</t>
  </si>
  <si>
    <t>Wpływy z opłat za gospodarcze korzystanie ze środowiska</t>
  </si>
  <si>
    <t>Przeprowadzenie akcji "Sprzątanie świata"</t>
  </si>
  <si>
    <t>Organizacja konkursów tematycznych</t>
  </si>
  <si>
    <t>Dzierżawa i serwis "Toi Toi"</t>
  </si>
  <si>
    <t>Utrzymanie zieleni</t>
  </si>
  <si>
    <t>Realizacja programów profilaktycznych z zakresu zwalczania narkomanii</t>
  </si>
  <si>
    <t>wyłoniona w drodze konkursu</t>
  </si>
  <si>
    <t>Organizacja wypoczynku letniego dla dzieci i młodzieży</t>
  </si>
  <si>
    <t>85154</t>
  </si>
  <si>
    <t>Prowadzenie świetlicy środowiskowej dla dzieci</t>
  </si>
  <si>
    <t xml:space="preserve"> Wspieranie działań środowisk trzeźwościowych stiowarzyszeń i klubów abstynenckich na rzecz osób uzależnionych od alkoholu oraz osóbn współuzależnionych</t>
  </si>
  <si>
    <t>2012 r.</t>
  </si>
  <si>
    <t>Realizacja programów profilaktycznych z zakresu zwalczania alkoholizmowi dla dzieci i młodzieży szkół przez sztukę, konkursy i sport</t>
  </si>
  <si>
    <t>Realizacja programów profilaktycznych na obozie szkoleniowo-wypoczynkowym  MDPoż.</t>
  </si>
  <si>
    <t>14.</t>
  </si>
  <si>
    <t>15.</t>
  </si>
  <si>
    <t>16.</t>
  </si>
  <si>
    <t>17.</t>
  </si>
  <si>
    <t>19.</t>
  </si>
  <si>
    <t>Budowa chodnika w ciągu drogi krajowej nr 42 w miejscowości Gilów (lata 2007-2008)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</si>
</sst>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5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 CE"/>
      <family val="1"/>
    </font>
    <font>
      <sz val="11"/>
      <name val="Times New Roman Balti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39" fillId="0" borderId="10" xfId="0" applyNumberFormat="1" applyFont="1" applyBorder="1" applyAlignment="1" applyProtection="1">
      <alignment/>
      <protection locked="0"/>
    </xf>
    <xf numFmtId="4" fontId="39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9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35" fillId="0" borderId="15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49" fontId="35" fillId="0" borderId="15" xfId="0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2"/>
    </xf>
    <xf numFmtId="49" fontId="0" fillId="0" borderId="10" xfId="0" applyNumberFormat="1" applyBorder="1" applyAlignment="1">
      <alignment horizontal="left" vertical="center" indent="2"/>
    </xf>
    <xf numFmtId="3" fontId="0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35" fillId="0" borderId="15" xfId="0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23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3" fontId="35" fillId="0" borderId="15" xfId="0" applyNumberFormat="1" applyFont="1" applyBorder="1" applyAlignment="1">
      <alignment vertical="center"/>
    </xf>
    <xf numFmtId="3" fontId="35" fillId="0" borderId="18" xfId="0" applyNumberFormat="1" applyFont="1" applyBorder="1" applyAlignment="1">
      <alignment vertical="center"/>
    </xf>
    <xf numFmtId="3" fontId="35" fillId="0" borderId="14" xfId="0" applyNumberFormat="1" applyFont="1" applyBorder="1" applyAlignment="1">
      <alignment vertical="center"/>
    </xf>
    <xf numFmtId="3" fontId="35" fillId="0" borderId="27" xfId="0" applyNumberFormat="1" applyFont="1" applyBorder="1" applyAlignment="1">
      <alignment vertical="center"/>
    </xf>
    <xf numFmtId="0" fontId="35" fillId="0" borderId="28" xfId="0" applyFont="1" applyBorder="1" applyAlignment="1">
      <alignment horizontal="center"/>
    </xf>
    <xf numFmtId="0" fontId="35" fillId="0" borderId="29" xfId="0" applyFont="1" applyBorder="1" applyAlignment="1">
      <alignment/>
    </xf>
    <xf numFmtId="0" fontId="35" fillId="0" borderId="30" xfId="0" applyFont="1" applyBorder="1" applyAlignment="1">
      <alignment/>
    </xf>
    <xf numFmtId="3" fontId="34" fillId="0" borderId="0" xfId="0" applyNumberFormat="1" applyFont="1" applyAlignment="1">
      <alignment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horizontal="right" vertical="top"/>
    </xf>
    <xf numFmtId="3" fontId="41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3" fontId="2" fillId="20" borderId="10" xfId="0" applyNumberFormat="1" applyFont="1" applyFill="1" applyBorder="1" applyAlignment="1">
      <alignment horizontal="center" vertical="center" wrapText="1"/>
    </xf>
    <xf numFmtId="3" fontId="46" fillId="2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right" vertical="center" wrapText="1"/>
    </xf>
    <xf numFmtId="3" fontId="48" fillId="0" borderId="15" xfId="0" applyNumberFormat="1" applyFont="1" applyBorder="1" applyAlignment="1">
      <alignment horizontal="right" vertical="center" wrapText="1"/>
    </xf>
    <xf numFmtId="3" fontId="46" fillId="0" borderId="10" xfId="0" applyNumberFormat="1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right" vertical="center" wrapText="1"/>
    </xf>
    <xf numFmtId="3" fontId="48" fillId="0" borderId="15" xfId="0" applyNumberFormat="1" applyFont="1" applyBorder="1" applyAlignment="1">
      <alignment horizontal="fill" vertical="center" wrapText="1"/>
    </xf>
    <xf numFmtId="0" fontId="47" fillId="0" borderId="10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right" vertical="center" wrapText="1"/>
    </xf>
    <xf numFmtId="3" fontId="46" fillId="0" borderId="15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3" fontId="47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3" fontId="35" fillId="0" borderId="0" xfId="0" applyNumberFormat="1" applyFont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left" vertical="center" wrapText="1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49" fontId="35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 quotePrefix="1">
      <alignment vertical="center"/>
    </xf>
    <xf numFmtId="3" fontId="35" fillId="0" borderId="10" xfId="0" applyNumberFormat="1" applyFont="1" applyBorder="1" applyAlignment="1">
      <alignment vertical="center"/>
    </xf>
    <xf numFmtId="0" fontId="34" fillId="0" borderId="10" xfId="0" applyFont="1" applyBorder="1" applyAlignment="1" quotePrefix="1">
      <alignment vertical="center" wrapText="1"/>
    </xf>
    <xf numFmtId="0" fontId="35" fillId="0" borderId="29" xfId="0" applyFont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3" xfId="0" applyFont="1" applyBorder="1" applyAlignment="1">
      <alignment vertical="center"/>
    </xf>
    <xf numFmtId="49" fontId="35" fillId="0" borderId="33" xfId="0" applyNumberFormat="1" applyFont="1" applyBorder="1" applyAlignment="1">
      <alignment horizontal="center" vertical="center"/>
    </xf>
    <xf numFmtId="3" fontId="35" fillId="0" borderId="33" xfId="0" applyNumberFormat="1" applyFont="1" applyBorder="1" applyAlignment="1">
      <alignment vertical="center"/>
    </xf>
    <xf numFmtId="3" fontId="35" fillId="0" borderId="34" xfId="0" applyNumberFormat="1" applyFont="1" applyBorder="1" applyAlignment="1">
      <alignment vertical="center"/>
    </xf>
    <xf numFmtId="0" fontId="35" fillId="0" borderId="20" xfId="0" applyFont="1" applyBorder="1" applyAlignment="1" quotePrefix="1">
      <alignment vertical="center"/>
    </xf>
    <xf numFmtId="3" fontId="35" fillId="0" borderId="21" xfId="0" applyNumberFormat="1" applyFont="1" applyBorder="1" applyAlignment="1">
      <alignment vertical="center"/>
    </xf>
    <xf numFmtId="0" fontId="34" fillId="0" borderId="35" xfId="0" applyFont="1" applyBorder="1" applyAlignment="1" quotePrefix="1">
      <alignment vertical="center" wrapText="1"/>
    </xf>
    <xf numFmtId="0" fontId="35" fillId="0" borderId="24" xfId="0" applyFont="1" applyBorder="1" applyAlignment="1">
      <alignment vertical="center"/>
    </xf>
    <xf numFmtId="49" fontId="35" fillId="0" borderId="24" xfId="0" applyNumberFormat="1" applyFont="1" applyBorder="1" applyAlignment="1">
      <alignment horizontal="center" vertical="center"/>
    </xf>
    <xf numFmtId="3" fontId="35" fillId="0" borderId="24" xfId="0" applyNumberFormat="1" applyFont="1" applyBorder="1" applyAlignment="1">
      <alignment vertical="center"/>
    </xf>
    <xf numFmtId="3" fontId="35" fillId="0" borderId="25" xfId="0" applyNumberFormat="1" applyFont="1" applyBorder="1" applyAlignment="1">
      <alignment vertical="center"/>
    </xf>
    <xf numFmtId="0" fontId="35" fillId="0" borderId="24" xfId="0" applyFont="1" applyBorder="1" applyAlignment="1">
      <alignment vertical="center" wrapText="1"/>
    </xf>
    <xf numFmtId="3" fontId="35" fillId="0" borderId="36" xfId="0" applyNumberFormat="1" applyFont="1" applyBorder="1" applyAlignment="1">
      <alignment vertical="center"/>
    </xf>
    <xf numFmtId="0" fontId="35" fillId="0" borderId="1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 quotePrefix="1">
      <alignment/>
    </xf>
    <xf numFmtId="3" fontId="35" fillId="0" borderId="10" xfId="0" applyNumberFormat="1" applyFont="1" applyBorder="1" applyAlignment="1">
      <alignment/>
    </xf>
    <xf numFmtId="0" fontId="35" fillId="0" borderId="15" xfId="0" applyFont="1" applyBorder="1" applyAlignment="1" quotePrefix="1">
      <alignment/>
    </xf>
    <xf numFmtId="3" fontId="35" fillId="0" borderId="15" xfId="0" applyNumberFormat="1" applyFont="1" applyBorder="1" applyAlignment="1">
      <alignment/>
    </xf>
    <xf numFmtId="0" fontId="35" fillId="0" borderId="32" xfId="0" applyFont="1" applyBorder="1" applyAlignment="1">
      <alignment/>
    </xf>
    <xf numFmtId="3" fontId="35" fillId="0" borderId="34" xfId="0" applyNumberFormat="1" applyFont="1" applyBorder="1" applyAlignment="1">
      <alignment/>
    </xf>
    <xf numFmtId="0" fontId="35" fillId="0" borderId="20" xfId="0" applyFont="1" applyBorder="1" applyAlignment="1" quotePrefix="1">
      <alignment/>
    </xf>
    <xf numFmtId="3" fontId="35" fillId="0" borderId="21" xfId="0" applyNumberFormat="1" applyFont="1" applyBorder="1" applyAlignment="1">
      <alignment/>
    </xf>
    <xf numFmtId="0" fontId="35" fillId="0" borderId="35" xfId="0" applyFont="1" applyBorder="1" applyAlignment="1" quotePrefix="1">
      <alignment/>
    </xf>
    <xf numFmtId="3" fontId="35" fillId="0" borderId="25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37" xfId="0" applyBorder="1" applyAlignment="1">
      <alignment/>
    </xf>
    <xf numFmtId="0" fontId="4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" fillId="2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34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0" borderId="32" xfId="0" applyFont="1" applyFill="1" applyBorder="1" applyAlignment="1">
      <alignment horizontal="center" vertical="center"/>
    </xf>
    <xf numFmtId="0" fontId="15" fillId="20" borderId="20" xfId="0" applyFont="1" applyFill="1" applyBorder="1" applyAlignment="1">
      <alignment horizontal="center" vertical="center"/>
    </xf>
    <xf numFmtId="0" fontId="15" fillId="20" borderId="33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33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15" fillId="20" borderId="34" xfId="0" applyFont="1" applyFill="1" applyBorder="1" applyAlignment="1">
      <alignment horizontal="center" vertical="center" wrapText="1"/>
    </xf>
    <xf numFmtId="0" fontId="15" fillId="20" borderId="21" xfId="0" applyFont="1" applyFill="1" applyBorder="1" applyAlignment="1">
      <alignment horizontal="center" vertical="center" wrapText="1"/>
    </xf>
    <xf numFmtId="0" fontId="15" fillId="20" borderId="19" xfId="0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15" fillId="20" borderId="14" xfId="0" applyFont="1" applyFill="1" applyBorder="1" applyAlignment="1">
      <alignment horizontal="center" vertical="center" wrapText="1"/>
    </xf>
    <xf numFmtId="0" fontId="15" fillId="20" borderId="39" xfId="0" applyFont="1" applyFill="1" applyBorder="1" applyAlignment="1">
      <alignment horizontal="center" vertical="center" wrapText="1"/>
    </xf>
    <xf numFmtId="0" fontId="15" fillId="20" borderId="4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5" fillId="20" borderId="26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2" fontId="4" fillId="0" borderId="28" xfId="0" applyNumberFormat="1" applyFont="1" applyBorder="1" applyAlignment="1">
      <alignment vertical="center" wrapText="1"/>
    </xf>
    <xf numFmtId="2" fontId="4" fillId="0" borderId="42" xfId="0" applyNumberFormat="1" applyFont="1" applyBorder="1" applyAlignment="1">
      <alignment vertical="center" wrapText="1"/>
    </xf>
    <xf numFmtId="2" fontId="4" fillId="0" borderId="27" xfId="0" applyNumberFormat="1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view="pageBreakPreview" zoomScale="75" zoomScaleNormal="75" zoomScaleSheetLayoutView="75" zoomScalePageLayoutView="0" workbookViewId="0" topLeftCell="A1">
      <selection activeCell="K88" sqref="K88"/>
    </sheetView>
  </sheetViews>
  <sheetFormatPr defaultColWidth="9.00390625" defaultRowHeight="12.75"/>
  <cols>
    <col min="1" max="1" width="5.75390625" style="0" customWidth="1"/>
    <col min="2" max="2" width="6.875" style="0" customWidth="1"/>
    <col min="3" max="3" width="7.625" style="0" customWidth="1"/>
    <col min="4" max="4" width="52.25390625" style="0" customWidth="1"/>
    <col min="5" max="5" width="22.375" style="92" customWidth="1"/>
    <col min="6" max="6" width="16.00390625" style="93" customWidth="1"/>
  </cols>
  <sheetData>
    <row r="1" spans="1:6" ht="12.75">
      <c r="A1" s="1"/>
      <c r="B1" s="1"/>
      <c r="C1" s="1"/>
      <c r="D1" s="1"/>
      <c r="E1" s="153" t="s">
        <v>519</v>
      </c>
      <c r="F1" s="205"/>
    </row>
    <row r="2" spans="1:6" ht="12.75">
      <c r="A2" s="1"/>
      <c r="B2" s="1"/>
      <c r="C2" s="1"/>
      <c r="D2" s="1"/>
      <c r="E2" s="153" t="s">
        <v>85</v>
      </c>
      <c r="F2" s="205"/>
    </row>
    <row r="3" spans="1:6" ht="12.75">
      <c r="A3" s="1"/>
      <c r="B3" s="1"/>
      <c r="C3" s="1"/>
      <c r="D3" s="1"/>
      <c r="E3" s="153" t="s">
        <v>86</v>
      </c>
      <c r="F3" s="205"/>
    </row>
    <row r="4" spans="1:6" ht="12.75">
      <c r="A4" s="1"/>
      <c r="B4" s="1"/>
      <c r="C4" s="1"/>
      <c r="D4" s="1"/>
      <c r="E4" s="153" t="s">
        <v>87</v>
      </c>
      <c r="F4" s="205"/>
    </row>
    <row r="5" spans="1:6" ht="12.75">
      <c r="A5" s="1"/>
      <c r="B5" s="1"/>
      <c r="C5" s="1"/>
      <c r="D5" s="1"/>
      <c r="E5" s="165"/>
      <c r="F5" s="205"/>
    </row>
    <row r="6" spans="1:6" ht="18">
      <c r="A6" s="274" t="s">
        <v>50</v>
      </c>
      <c r="B6" s="274"/>
      <c r="C6" s="274"/>
      <c r="D6" s="274"/>
      <c r="E6" s="274"/>
      <c r="F6" s="274"/>
    </row>
    <row r="7" spans="1:6" ht="18">
      <c r="A7" s="1"/>
      <c r="B7" s="28"/>
      <c r="C7" s="28"/>
      <c r="D7" s="28"/>
      <c r="E7" s="165"/>
      <c r="F7" s="205"/>
    </row>
    <row r="8" spans="1:6" ht="12.75">
      <c r="A8" s="1"/>
      <c r="B8" s="1"/>
      <c r="C8" s="1"/>
      <c r="D8" s="1"/>
      <c r="E8" s="165"/>
      <c r="F8" s="205"/>
    </row>
    <row r="9" spans="1:6" s="27" customFormat="1" ht="30">
      <c r="A9" s="176" t="s">
        <v>1</v>
      </c>
      <c r="B9" s="177" t="s">
        <v>2</v>
      </c>
      <c r="C9" s="176" t="s">
        <v>3</v>
      </c>
      <c r="D9" s="176" t="s">
        <v>4</v>
      </c>
      <c r="E9" s="178" t="s">
        <v>51</v>
      </c>
      <c r="F9" s="179" t="s">
        <v>52</v>
      </c>
    </row>
    <row r="10" spans="1:6" s="22" customFormat="1" ht="15">
      <c r="A10" s="180">
        <v>1</v>
      </c>
      <c r="B10" s="180">
        <v>2</v>
      </c>
      <c r="C10" s="180">
        <v>3</v>
      </c>
      <c r="D10" s="180">
        <v>4</v>
      </c>
      <c r="E10" s="181">
        <v>5</v>
      </c>
      <c r="F10" s="182">
        <v>6</v>
      </c>
    </row>
    <row r="11" spans="1:6" s="91" customFormat="1" ht="14.25">
      <c r="A11" s="183" t="s">
        <v>250</v>
      </c>
      <c r="B11" s="183"/>
      <c r="C11" s="183"/>
      <c r="D11" s="206" t="s">
        <v>251</v>
      </c>
      <c r="E11" s="184">
        <f>E12+E17</f>
        <v>0</v>
      </c>
      <c r="F11" s="184">
        <f>F12+F17+F15</f>
        <v>780100</v>
      </c>
    </row>
    <row r="12" spans="1:6" s="91" customFormat="1" ht="15">
      <c r="A12" s="185"/>
      <c r="B12" s="185" t="s">
        <v>252</v>
      </c>
      <c r="C12" s="185"/>
      <c r="D12" s="192" t="s">
        <v>253</v>
      </c>
      <c r="E12" s="186">
        <f>SUM(E13:E14)</f>
        <v>0</v>
      </c>
      <c r="F12" s="186">
        <f>SUM(F13:F14)</f>
        <v>230100</v>
      </c>
    </row>
    <row r="13" spans="1:6" s="91" customFormat="1" ht="30">
      <c r="A13" s="185"/>
      <c r="B13" s="185"/>
      <c r="C13" s="185">
        <v>6290</v>
      </c>
      <c r="D13" s="192" t="s">
        <v>254</v>
      </c>
      <c r="E13" s="186"/>
      <c r="F13" s="187">
        <v>39600</v>
      </c>
    </row>
    <row r="14" spans="1:6" s="91" customFormat="1" ht="30">
      <c r="A14" s="185"/>
      <c r="B14" s="185"/>
      <c r="C14" s="185" t="s">
        <v>255</v>
      </c>
      <c r="D14" s="192" t="s">
        <v>254</v>
      </c>
      <c r="E14" s="186"/>
      <c r="F14" s="187">
        <v>190500</v>
      </c>
    </row>
    <row r="15" spans="1:6" s="91" customFormat="1" ht="15">
      <c r="A15" s="185"/>
      <c r="B15" s="185" t="s">
        <v>361</v>
      </c>
      <c r="C15" s="185"/>
      <c r="D15" s="192" t="s">
        <v>362</v>
      </c>
      <c r="E15" s="186"/>
      <c r="F15" s="187">
        <f>F16</f>
        <v>500000</v>
      </c>
    </row>
    <row r="16" spans="1:6" s="91" customFormat="1" ht="30">
      <c r="A16" s="185"/>
      <c r="B16" s="185"/>
      <c r="C16" s="185" t="s">
        <v>255</v>
      </c>
      <c r="D16" s="192" t="s">
        <v>254</v>
      </c>
      <c r="E16" s="186"/>
      <c r="F16" s="187">
        <v>500000</v>
      </c>
    </row>
    <row r="17" spans="1:6" s="91" customFormat="1" ht="15">
      <c r="A17" s="185"/>
      <c r="B17" s="185" t="s">
        <v>256</v>
      </c>
      <c r="C17" s="185"/>
      <c r="D17" s="192" t="s">
        <v>257</v>
      </c>
      <c r="E17" s="186">
        <f>E18</f>
        <v>0</v>
      </c>
      <c r="F17" s="186">
        <f>F18</f>
        <v>50000</v>
      </c>
    </row>
    <row r="18" spans="1:6" s="91" customFormat="1" ht="30">
      <c r="A18" s="185"/>
      <c r="B18" s="185"/>
      <c r="C18" s="185" t="s">
        <v>258</v>
      </c>
      <c r="D18" s="192" t="s">
        <v>259</v>
      </c>
      <c r="E18" s="186"/>
      <c r="F18" s="187">
        <v>50000</v>
      </c>
    </row>
    <row r="19" spans="1:6" s="91" customFormat="1" ht="15">
      <c r="A19" s="183" t="s">
        <v>261</v>
      </c>
      <c r="B19" s="183"/>
      <c r="C19" s="183"/>
      <c r="D19" s="206" t="s">
        <v>262</v>
      </c>
      <c r="E19" s="188">
        <f>E20</f>
        <v>900</v>
      </c>
      <c r="F19" s="187"/>
    </row>
    <row r="20" spans="1:6" s="91" customFormat="1" ht="15">
      <c r="A20" s="185"/>
      <c r="B20" s="185" t="s">
        <v>263</v>
      </c>
      <c r="C20" s="185"/>
      <c r="D20" s="192" t="s">
        <v>264</v>
      </c>
      <c r="E20" s="186">
        <f>E21</f>
        <v>900</v>
      </c>
      <c r="F20" s="187"/>
    </row>
    <row r="21" spans="1:6" s="91" customFormat="1" ht="60">
      <c r="A21" s="185"/>
      <c r="B21" s="185"/>
      <c r="C21" s="185" t="s">
        <v>265</v>
      </c>
      <c r="D21" s="192" t="s">
        <v>266</v>
      </c>
      <c r="E21" s="186">
        <v>900</v>
      </c>
      <c r="F21" s="187"/>
    </row>
    <row r="22" spans="1:6" s="91" customFormat="1" ht="28.5">
      <c r="A22" s="183">
        <v>400</v>
      </c>
      <c r="B22" s="183"/>
      <c r="C22" s="189"/>
      <c r="D22" s="207" t="s">
        <v>267</v>
      </c>
      <c r="E22" s="188">
        <f>E23</f>
        <v>221700</v>
      </c>
      <c r="F22" s="188">
        <f>F23</f>
        <v>0</v>
      </c>
    </row>
    <row r="23" spans="1:6" s="91" customFormat="1" ht="15">
      <c r="A23" s="185"/>
      <c r="B23" s="185">
        <v>40002</v>
      </c>
      <c r="C23" s="185"/>
      <c r="D23" s="208" t="s">
        <v>268</v>
      </c>
      <c r="E23" s="190">
        <f>SUM(E24:E26)</f>
        <v>221700</v>
      </c>
      <c r="F23" s="190">
        <f>SUM(F24:F26)</f>
        <v>0</v>
      </c>
    </row>
    <row r="24" spans="1:6" s="91" customFormat="1" ht="15">
      <c r="A24" s="191"/>
      <c r="B24" s="191"/>
      <c r="C24" s="185" t="s">
        <v>269</v>
      </c>
      <c r="D24" s="192" t="s">
        <v>270</v>
      </c>
      <c r="E24" s="186">
        <v>220000</v>
      </c>
      <c r="F24" s="187"/>
    </row>
    <row r="25" spans="1:6" s="91" customFormat="1" ht="15">
      <c r="A25" s="191"/>
      <c r="B25" s="191"/>
      <c r="C25" s="185" t="s">
        <v>271</v>
      </c>
      <c r="D25" s="192" t="s">
        <v>272</v>
      </c>
      <c r="E25" s="186">
        <v>1700</v>
      </c>
      <c r="F25" s="187"/>
    </row>
    <row r="26" spans="1:6" s="91" customFormat="1" ht="15">
      <c r="A26" s="191"/>
      <c r="B26" s="191"/>
      <c r="C26" s="185" t="s">
        <v>273</v>
      </c>
      <c r="D26" s="192" t="s">
        <v>274</v>
      </c>
      <c r="E26" s="186">
        <v>0</v>
      </c>
      <c r="F26" s="187"/>
    </row>
    <row r="27" spans="1:6" s="91" customFormat="1" ht="14.25">
      <c r="A27" s="193">
        <v>600</v>
      </c>
      <c r="B27" s="193"/>
      <c r="C27" s="193"/>
      <c r="D27" s="207" t="s">
        <v>275</v>
      </c>
      <c r="E27" s="184">
        <f>E28+E30</f>
        <v>60100</v>
      </c>
      <c r="F27" s="184">
        <f>F28+F30</f>
        <v>0</v>
      </c>
    </row>
    <row r="28" spans="1:6" s="91" customFormat="1" ht="15">
      <c r="A28" s="194"/>
      <c r="B28" s="194">
        <v>60014</v>
      </c>
      <c r="C28" s="194"/>
      <c r="D28" s="208" t="s">
        <v>276</v>
      </c>
      <c r="E28" s="186">
        <f>E29</f>
        <v>60000</v>
      </c>
      <c r="F28" s="186">
        <f>SUM(F29:F30)</f>
        <v>0</v>
      </c>
    </row>
    <row r="29" spans="1:6" s="91" customFormat="1" ht="45">
      <c r="A29" s="194"/>
      <c r="B29" s="194"/>
      <c r="C29" s="194">
        <v>2320</v>
      </c>
      <c r="D29" s="208" t="s">
        <v>277</v>
      </c>
      <c r="E29" s="186">
        <v>60000</v>
      </c>
      <c r="F29" s="187"/>
    </row>
    <row r="30" spans="1:6" s="91" customFormat="1" ht="15">
      <c r="A30" s="195"/>
      <c r="B30" s="194">
        <v>60016</v>
      </c>
      <c r="C30" s="195"/>
      <c r="D30" s="208" t="s">
        <v>278</v>
      </c>
      <c r="E30" s="186">
        <f>SUM(E31:E31)</f>
        <v>100</v>
      </c>
      <c r="F30" s="186">
        <f>SUM(F31:F31)</f>
        <v>0</v>
      </c>
    </row>
    <row r="31" spans="1:6" s="91" customFormat="1" ht="30">
      <c r="A31" s="194"/>
      <c r="B31" s="194"/>
      <c r="C31" s="185" t="s">
        <v>279</v>
      </c>
      <c r="D31" s="208" t="s">
        <v>280</v>
      </c>
      <c r="E31" s="186">
        <v>100</v>
      </c>
      <c r="F31" s="187"/>
    </row>
    <row r="32" spans="1:6" s="91" customFormat="1" ht="15">
      <c r="A32" s="183">
        <v>700</v>
      </c>
      <c r="B32" s="189"/>
      <c r="C32" s="183"/>
      <c r="D32" s="206" t="s">
        <v>281</v>
      </c>
      <c r="E32" s="188">
        <f>E33+E37</f>
        <v>44310</v>
      </c>
      <c r="F32" s="188">
        <f>F33+F37</f>
        <v>15000</v>
      </c>
    </row>
    <row r="33" spans="1:6" s="91" customFormat="1" ht="15">
      <c r="A33" s="191"/>
      <c r="B33" s="185">
        <v>70004</v>
      </c>
      <c r="C33" s="191"/>
      <c r="D33" s="208" t="s">
        <v>282</v>
      </c>
      <c r="E33" s="190">
        <f>SUM(E34:E36)</f>
        <v>19700</v>
      </c>
      <c r="F33" s="190">
        <f>SUM(F34:F37)</f>
        <v>15000</v>
      </c>
    </row>
    <row r="34" spans="1:6" s="91" customFormat="1" ht="15">
      <c r="A34" s="191"/>
      <c r="B34" s="191"/>
      <c r="C34" s="185" t="s">
        <v>269</v>
      </c>
      <c r="D34" s="208" t="s">
        <v>283</v>
      </c>
      <c r="E34" s="186">
        <v>19000</v>
      </c>
      <c r="F34" s="187"/>
    </row>
    <row r="35" spans="1:6" s="91" customFormat="1" ht="30">
      <c r="A35" s="191"/>
      <c r="B35" s="191"/>
      <c r="C35" s="185" t="s">
        <v>258</v>
      </c>
      <c r="D35" s="208" t="s">
        <v>288</v>
      </c>
      <c r="E35" s="186"/>
      <c r="F35" s="187">
        <v>15000</v>
      </c>
    </row>
    <row r="36" spans="1:6" s="91" customFormat="1" ht="15">
      <c r="A36" s="191"/>
      <c r="B36" s="191"/>
      <c r="C36" s="185" t="s">
        <v>271</v>
      </c>
      <c r="D36" s="208" t="s">
        <v>272</v>
      </c>
      <c r="E36" s="186">
        <v>700</v>
      </c>
      <c r="F36" s="187"/>
    </row>
    <row r="37" spans="1:6" s="91" customFormat="1" ht="15">
      <c r="A37" s="191"/>
      <c r="B37" s="185">
        <v>70005</v>
      </c>
      <c r="C37" s="191"/>
      <c r="D37" s="208" t="s">
        <v>284</v>
      </c>
      <c r="E37" s="190">
        <f>SUM(E38:E39)</f>
        <v>24610</v>
      </c>
      <c r="F37" s="190">
        <f>SUM(F38:F39)</f>
        <v>0</v>
      </c>
    </row>
    <row r="38" spans="1:6" s="91" customFormat="1" ht="30">
      <c r="A38" s="185"/>
      <c r="B38" s="185"/>
      <c r="C38" s="185" t="s">
        <v>285</v>
      </c>
      <c r="D38" s="208" t="s">
        <v>286</v>
      </c>
      <c r="E38" s="186">
        <v>1850</v>
      </c>
      <c r="F38" s="187"/>
    </row>
    <row r="39" spans="1:6" s="91" customFormat="1" ht="60">
      <c r="A39" s="185"/>
      <c r="B39" s="185"/>
      <c r="C39" s="185" t="s">
        <v>265</v>
      </c>
      <c r="D39" s="208" t="s">
        <v>287</v>
      </c>
      <c r="E39" s="186">
        <v>22760</v>
      </c>
      <c r="F39" s="187"/>
    </row>
    <row r="40" spans="1:6" s="91" customFormat="1" ht="14.25">
      <c r="A40" s="183" t="s">
        <v>289</v>
      </c>
      <c r="B40" s="183"/>
      <c r="C40" s="183"/>
      <c r="D40" s="207" t="s">
        <v>290</v>
      </c>
      <c r="E40" s="184">
        <f>E41</f>
        <v>6000</v>
      </c>
      <c r="F40" s="184">
        <f>F41</f>
        <v>0</v>
      </c>
    </row>
    <row r="41" spans="1:6" s="91" customFormat="1" ht="15">
      <c r="A41" s="185"/>
      <c r="B41" s="185" t="s">
        <v>291</v>
      </c>
      <c r="C41" s="185"/>
      <c r="D41" s="208" t="s">
        <v>292</v>
      </c>
      <c r="E41" s="186">
        <f>E42</f>
        <v>6000</v>
      </c>
      <c r="F41" s="187"/>
    </row>
    <row r="42" spans="1:6" s="91" customFormat="1" ht="45">
      <c r="A42" s="185"/>
      <c r="B42" s="185"/>
      <c r="C42" s="185" t="s">
        <v>293</v>
      </c>
      <c r="D42" s="208" t="s">
        <v>294</v>
      </c>
      <c r="E42" s="186">
        <v>6000</v>
      </c>
      <c r="F42" s="186"/>
    </row>
    <row r="43" spans="1:6" s="91" customFormat="1" ht="14.25">
      <c r="A43" s="183">
        <v>750</v>
      </c>
      <c r="B43" s="183"/>
      <c r="C43" s="183"/>
      <c r="D43" s="207" t="s">
        <v>295</v>
      </c>
      <c r="E43" s="188">
        <f>E44+E47+E51</f>
        <v>60635</v>
      </c>
      <c r="F43" s="188">
        <f>F44+F47+F51</f>
        <v>293200</v>
      </c>
    </row>
    <row r="44" spans="1:6" s="91" customFormat="1" ht="15">
      <c r="A44" s="185"/>
      <c r="B44" s="185">
        <v>75011</v>
      </c>
      <c r="C44" s="185"/>
      <c r="D44" s="208" t="s">
        <v>296</v>
      </c>
      <c r="E44" s="190">
        <f>SUM(E45:E46)</f>
        <v>57870</v>
      </c>
      <c r="F44" s="187"/>
    </row>
    <row r="45" spans="1:6" s="91" customFormat="1" ht="45">
      <c r="A45" s="185"/>
      <c r="B45" s="185"/>
      <c r="C45" s="194">
        <v>2010</v>
      </c>
      <c r="D45" s="208" t="s">
        <v>260</v>
      </c>
      <c r="E45" s="196">
        <v>56870</v>
      </c>
      <c r="F45" s="187"/>
    </row>
    <row r="46" spans="1:6" s="91" customFormat="1" ht="45">
      <c r="A46" s="191"/>
      <c r="B46" s="191"/>
      <c r="C46" s="185">
        <v>2360</v>
      </c>
      <c r="D46" s="208" t="s">
        <v>297</v>
      </c>
      <c r="E46" s="196">
        <v>1000</v>
      </c>
      <c r="F46" s="187"/>
    </row>
    <row r="47" spans="1:6" s="91" customFormat="1" ht="15">
      <c r="A47" s="191"/>
      <c r="B47" s="185">
        <v>75023</v>
      </c>
      <c r="C47" s="185"/>
      <c r="D47" s="208" t="s">
        <v>298</v>
      </c>
      <c r="E47" s="190">
        <f>SUM(E48:E50)</f>
        <v>2765</v>
      </c>
      <c r="F47" s="190">
        <f>SUM(F48:F50)</f>
        <v>400</v>
      </c>
    </row>
    <row r="48" spans="1:6" s="91" customFormat="1" ht="15">
      <c r="A48" s="191"/>
      <c r="B48" s="185"/>
      <c r="C48" s="185" t="s">
        <v>269</v>
      </c>
      <c r="D48" s="208" t="s">
        <v>283</v>
      </c>
      <c r="E48" s="186">
        <v>2200</v>
      </c>
      <c r="F48" s="187"/>
    </row>
    <row r="49" spans="1:6" s="91" customFormat="1" ht="15">
      <c r="A49" s="185"/>
      <c r="B49" s="185"/>
      <c r="C49" s="185" t="s">
        <v>299</v>
      </c>
      <c r="D49" s="208" t="s">
        <v>300</v>
      </c>
      <c r="E49" s="186"/>
      <c r="F49" s="187">
        <v>400</v>
      </c>
    </row>
    <row r="50" spans="1:6" s="91" customFormat="1" ht="15">
      <c r="A50" s="185"/>
      <c r="B50" s="185"/>
      <c r="C50" s="185" t="s">
        <v>273</v>
      </c>
      <c r="D50" s="208" t="s">
        <v>274</v>
      </c>
      <c r="E50" s="186">
        <v>565</v>
      </c>
      <c r="F50" s="187"/>
    </row>
    <row r="51" spans="1:6" s="91" customFormat="1" ht="15">
      <c r="A51" s="185"/>
      <c r="B51" s="185" t="s">
        <v>390</v>
      </c>
      <c r="C51" s="185"/>
      <c r="D51" s="208" t="s">
        <v>257</v>
      </c>
      <c r="E51" s="186"/>
      <c r="F51" s="187">
        <f>F52</f>
        <v>292800</v>
      </c>
    </row>
    <row r="52" spans="1:6" s="91" customFormat="1" ht="30">
      <c r="A52" s="185"/>
      <c r="B52" s="185"/>
      <c r="C52" s="185" t="s">
        <v>255</v>
      </c>
      <c r="D52" s="192" t="s">
        <v>254</v>
      </c>
      <c r="E52" s="186"/>
      <c r="F52" s="187">
        <v>292800</v>
      </c>
    </row>
    <row r="53" spans="1:6" s="91" customFormat="1" ht="28.5">
      <c r="A53" s="183">
        <v>751</v>
      </c>
      <c r="B53" s="183"/>
      <c r="C53" s="183"/>
      <c r="D53" s="207" t="s">
        <v>301</v>
      </c>
      <c r="E53" s="188">
        <f>E54</f>
        <v>1477</v>
      </c>
      <c r="F53" s="197"/>
    </row>
    <row r="54" spans="1:6" s="91" customFormat="1" ht="30">
      <c r="A54" s="185"/>
      <c r="B54" s="185">
        <v>75101</v>
      </c>
      <c r="C54" s="185"/>
      <c r="D54" s="208" t="s">
        <v>302</v>
      </c>
      <c r="E54" s="190">
        <f>E55</f>
        <v>1477</v>
      </c>
      <c r="F54" s="197"/>
    </row>
    <row r="55" spans="1:6" s="91" customFormat="1" ht="45">
      <c r="A55" s="185"/>
      <c r="B55" s="185"/>
      <c r="C55" s="185">
        <v>2010</v>
      </c>
      <c r="D55" s="208" t="s">
        <v>303</v>
      </c>
      <c r="E55" s="186">
        <v>1477</v>
      </c>
      <c r="F55" s="197"/>
    </row>
    <row r="56" spans="1:6" s="91" customFormat="1" ht="42.75">
      <c r="A56" s="183">
        <v>756</v>
      </c>
      <c r="B56" s="183"/>
      <c r="C56" s="183"/>
      <c r="D56" s="207" t="s">
        <v>304</v>
      </c>
      <c r="E56" s="188">
        <f>E57+E60+E67+E79+E83</f>
        <v>3193534</v>
      </c>
      <c r="F56" s="197"/>
    </row>
    <row r="57" spans="1:6" s="91" customFormat="1" ht="15">
      <c r="A57" s="185"/>
      <c r="B57" s="185">
        <v>75601</v>
      </c>
      <c r="C57" s="185"/>
      <c r="D57" s="208" t="s">
        <v>305</v>
      </c>
      <c r="E57" s="190">
        <f>SUM(E58:E59)</f>
        <v>6100</v>
      </c>
      <c r="F57" s="197"/>
    </row>
    <row r="58" spans="1:6" s="91" customFormat="1" ht="30">
      <c r="A58" s="185"/>
      <c r="B58" s="185"/>
      <c r="C58" s="185" t="s">
        <v>306</v>
      </c>
      <c r="D58" s="208" t="s">
        <v>307</v>
      </c>
      <c r="E58" s="196">
        <v>6000</v>
      </c>
      <c r="F58" s="197"/>
    </row>
    <row r="59" spans="1:6" s="91" customFormat="1" ht="15">
      <c r="A59" s="185"/>
      <c r="B59" s="185"/>
      <c r="C59" s="185" t="s">
        <v>308</v>
      </c>
      <c r="D59" s="208" t="s">
        <v>309</v>
      </c>
      <c r="E59" s="196">
        <v>100</v>
      </c>
      <c r="F59" s="197"/>
    </row>
    <row r="60" spans="1:6" s="91" customFormat="1" ht="45">
      <c r="A60" s="185"/>
      <c r="B60" s="185">
        <v>75615</v>
      </c>
      <c r="C60" s="185"/>
      <c r="D60" s="208" t="s">
        <v>310</v>
      </c>
      <c r="E60" s="190">
        <f>SUM(E61:E66)</f>
        <v>680800</v>
      </c>
      <c r="F60" s="197"/>
    </row>
    <row r="61" spans="1:6" s="91" customFormat="1" ht="15">
      <c r="A61" s="185"/>
      <c r="B61" s="185"/>
      <c r="C61" s="185" t="s">
        <v>311</v>
      </c>
      <c r="D61" s="208" t="s">
        <v>312</v>
      </c>
      <c r="E61" s="186">
        <v>550000</v>
      </c>
      <c r="F61" s="197"/>
    </row>
    <row r="62" spans="1:6" s="91" customFormat="1" ht="15">
      <c r="A62" s="185"/>
      <c r="B62" s="185"/>
      <c r="C62" s="185" t="s">
        <v>313</v>
      </c>
      <c r="D62" s="208" t="s">
        <v>314</v>
      </c>
      <c r="E62" s="186">
        <v>4800</v>
      </c>
      <c r="F62" s="197"/>
    </row>
    <row r="63" spans="1:6" s="91" customFormat="1" ht="15">
      <c r="A63" s="185"/>
      <c r="B63" s="185"/>
      <c r="C63" s="185" t="s">
        <v>315</v>
      </c>
      <c r="D63" s="208" t="s">
        <v>316</v>
      </c>
      <c r="E63" s="186">
        <v>125000</v>
      </c>
      <c r="F63" s="187"/>
    </row>
    <row r="64" spans="1:6" s="91" customFormat="1" ht="15">
      <c r="A64" s="185"/>
      <c r="B64" s="185"/>
      <c r="C64" s="185" t="s">
        <v>317</v>
      </c>
      <c r="D64" s="208" t="s">
        <v>318</v>
      </c>
      <c r="E64" s="186">
        <v>0</v>
      </c>
      <c r="F64" s="187"/>
    </row>
    <row r="65" spans="1:6" s="91" customFormat="1" ht="15">
      <c r="A65" s="185"/>
      <c r="B65" s="185"/>
      <c r="C65" s="185" t="s">
        <v>319</v>
      </c>
      <c r="D65" s="208" t="s">
        <v>320</v>
      </c>
      <c r="E65" s="186">
        <v>0</v>
      </c>
      <c r="F65" s="187"/>
    </row>
    <row r="66" spans="1:6" s="91" customFormat="1" ht="15">
      <c r="A66" s="185"/>
      <c r="B66" s="185"/>
      <c r="C66" s="185" t="s">
        <v>308</v>
      </c>
      <c r="D66" s="208" t="s">
        <v>309</v>
      </c>
      <c r="E66" s="186">
        <v>1000</v>
      </c>
      <c r="F66" s="187"/>
    </row>
    <row r="67" spans="1:6" s="91" customFormat="1" ht="60">
      <c r="A67" s="185"/>
      <c r="B67" s="185">
        <v>75616</v>
      </c>
      <c r="C67" s="185"/>
      <c r="D67" s="208" t="s">
        <v>321</v>
      </c>
      <c r="E67" s="186">
        <f>SUM(E68:E78)</f>
        <v>514000</v>
      </c>
      <c r="F67" s="187"/>
    </row>
    <row r="68" spans="1:6" s="91" customFormat="1" ht="15">
      <c r="A68" s="185"/>
      <c r="B68" s="185"/>
      <c r="C68" s="185" t="s">
        <v>311</v>
      </c>
      <c r="D68" s="208" t="s">
        <v>312</v>
      </c>
      <c r="E68" s="186">
        <v>350000</v>
      </c>
      <c r="F68" s="187"/>
    </row>
    <row r="69" spans="1:6" s="91" customFormat="1" ht="15">
      <c r="A69" s="185"/>
      <c r="B69" s="185"/>
      <c r="C69" s="185" t="s">
        <v>313</v>
      </c>
      <c r="D69" s="208" t="s">
        <v>314</v>
      </c>
      <c r="E69" s="186">
        <v>33000</v>
      </c>
      <c r="F69" s="187"/>
    </row>
    <row r="70" spans="1:6" s="91" customFormat="1" ht="15">
      <c r="A70" s="185"/>
      <c r="B70" s="185"/>
      <c r="C70" s="185" t="s">
        <v>315</v>
      </c>
      <c r="D70" s="208" t="s">
        <v>316</v>
      </c>
      <c r="E70" s="186">
        <v>30000</v>
      </c>
      <c r="F70" s="187"/>
    </row>
    <row r="71" spans="1:6" s="91" customFormat="1" ht="15">
      <c r="A71" s="185"/>
      <c r="B71" s="185"/>
      <c r="C71" s="185" t="s">
        <v>317</v>
      </c>
      <c r="D71" s="208" t="s">
        <v>322</v>
      </c>
      <c r="E71" s="186">
        <v>23000</v>
      </c>
      <c r="F71" s="187"/>
    </row>
    <row r="72" spans="1:6" s="91" customFormat="1" ht="15">
      <c r="A72" s="185"/>
      <c r="B72" s="185"/>
      <c r="C72" s="185" t="s">
        <v>323</v>
      </c>
      <c r="D72" s="208" t="s">
        <v>324</v>
      </c>
      <c r="E72" s="186">
        <v>7000</v>
      </c>
      <c r="F72" s="187"/>
    </row>
    <row r="73" spans="1:6" s="91" customFormat="1" ht="15">
      <c r="A73" s="185"/>
      <c r="B73" s="185"/>
      <c r="C73" s="185" t="s">
        <v>325</v>
      </c>
      <c r="D73" s="208" t="s">
        <v>326</v>
      </c>
      <c r="E73" s="186">
        <v>0</v>
      </c>
      <c r="F73" s="187"/>
    </row>
    <row r="74" spans="1:6" s="91" customFormat="1" ht="15">
      <c r="A74" s="185"/>
      <c r="B74" s="185"/>
      <c r="C74" s="185" t="s">
        <v>327</v>
      </c>
      <c r="D74" s="208" t="s">
        <v>328</v>
      </c>
      <c r="E74" s="186">
        <v>1000</v>
      </c>
      <c r="F74" s="187"/>
    </row>
    <row r="75" spans="1:6" s="91" customFormat="1" ht="15">
      <c r="A75" s="185"/>
      <c r="B75" s="185"/>
      <c r="C75" s="185" t="s">
        <v>329</v>
      </c>
      <c r="D75" s="208" t="s">
        <v>330</v>
      </c>
      <c r="E75" s="186">
        <v>60000</v>
      </c>
      <c r="F75" s="187"/>
    </row>
    <row r="76" spans="1:6" s="91" customFormat="1" ht="15">
      <c r="A76" s="185"/>
      <c r="B76" s="185"/>
      <c r="C76" s="185" t="s">
        <v>319</v>
      </c>
      <c r="D76" s="208" t="s">
        <v>320</v>
      </c>
      <c r="E76" s="186">
        <v>0</v>
      </c>
      <c r="F76" s="187"/>
    </row>
    <row r="77" spans="1:6" s="91" customFormat="1" ht="15">
      <c r="A77" s="185"/>
      <c r="B77" s="185"/>
      <c r="C77" s="185" t="s">
        <v>331</v>
      </c>
      <c r="D77" s="208" t="s">
        <v>332</v>
      </c>
      <c r="E77" s="186">
        <v>0</v>
      </c>
      <c r="F77" s="187"/>
    </row>
    <row r="78" spans="1:6" s="91" customFormat="1" ht="15">
      <c r="A78" s="185"/>
      <c r="B78" s="185"/>
      <c r="C78" s="185" t="s">
        <v>308</v>
      </c>
      <c r="D78" s="208" t="s">
        <v>309</v>
      </c>
      <c r="E78" s="186">
        <v>10000</v>
      </c>
      <c r="F78" s="187"/>
    </row>
    <row r="79" spans="1:6" s="91" customFormat="1" ht="30">
      <c r="A79" s="185"/>
      <c r="B79" s="185">
        <v>75618</v>
      </c>
      <c r="C79" s="185"/>
      <c r="D79" s="208" t="s">
        <v>333</v>
      </c>
      <c r="E79" s="190">
        <f>SUM(E80:E82)</f>
        <v>83850</v>
      </c>
      <c r="F79" s="187"/>
    </row>
    <row r="80" spans="1:6" s="91" customFormat="1" ht="15">
      <c r="A80" s="185"/>
      <c r="B80" s="185"/>
      <c r="C80" s="185" t="s">
        <v>334</v>
      </c>
      <c r="D80" s="208" t="s">
        <v>335</v>
      </c>
      <c r="E80" s="186">
        <v>20000</v>
      </c>
      <c r="F80" s="187"/>
    </row>
    <row r="81" spans="1:6" s="91" customFormat="1" ht="15">
      <c r="A81" s="185"/>
      <c r="B81" s="185"/>
      <c r="C81" s="185" t="s">
        <v>336</v>
      </c>
      <c r="D81" s="208" t="s">
        <v>337</v>
      </c>
      <c r="E81" s="186">
        <v>59850</v>
      </c>
      <c r="F81" s="187"/>
    </row>
    <row r="82" spans="1:6" s="91" customFormat="1" ht="30">
      <c r="A82" s="185"/>
      <c r="B82" s="185"/>
      <c r="C82" s="185" t="s">
        <v>279</v>
      </c>
      <c r="D82" s="208" t="s">
        <v>280</v>
      </c>
      <c r="E82" s="186">
        <v>4000</v>
      </c>
      <c r="F82" s="187"/>
    </row>
    <row r="83" spans="1:6" s="91" customFormat="1" ht="30">
      <c r="A83" s="185"/>
      <c r="B83" s="185">
        <v>75621</v>
      </c>
      <c r="C83" s="185"/>
      <c r="D83" s="208" t="s">
        <v>338</v>
      </c>
      <c r="E83" s="186">
        <f>SUM(E84:E85)</f>
        <v>1908784</v>
      </c>
      <c r="F83" s="187"/>
    </row>
    <row r="84" spans="1:6" s="91" customFormat="1" ht="15">
      <c r="A84" s="185"/>
      <c r="B84" s="185"/>
      <c r="C84" s="185" t="s">
        <v>339</v>
      </c>
      <c r="D84" s="208" t="s">
        <v>340</v>
      </c>
      <c r="E84" s="186">
        <v>1903784</v>
      </c>
      <c r="F84" s="187"/>
    </row>
    <row r="85" spans="1:6" s="91" customFormat="1" ht="15">
      <c r="A85" s="185"/>
      <c r="B85" s="185"/>
      <c r="C85" s="185" t="s">
        <v>341</v>
      </c>
      <c r="D85" s="208" t="s">
        <v>342</v>
      </c>
      <c r="E85" s="186">
        <v>5000</v>
      </c>
      <c r="F85" s="186"/>
    </row>
    <row r="86" spans="1:6" s="91" customFormat="1" ht="15">
      <c r="A86" s="183">
        <v>758</v>
      </c>
      <c r="B86" s="183"/>
      <c r="C86" s="183"/>
      <c r="D86" s="207" t="s">
        <v>343</v>
      </c>
      <c r="E86" s="188">
        <f>E87+E89+E91+E93</f>
        <v>9101766</v>
      </c>
      <c r="F86" s="187"/>
    </row>
    <row r="87" spans="1:6" s="91" customFormat="1" ht="15">
      <c r="A87" s="183"/>
      <c r="B87" s="194">
        <v>75801</v>
      </c>
      <c r="C87" s="194"/>
      <c r="D87" s="208" t="s">
        <v>344</v>
      </c>
      <c r="E87" s="190">
        <f>E88</f>
        <v>4512652</v>
      </c>
      <c r="F87" s="187"/>
    </row>
    <row r="88" spans="1:6" s="91" customFormat="1" ht="15">
      <c r="A88" s="183"/>
      <c r="B88" s="194"/>
      <c r="C88" s="194">
        <v>2920</v>
      </c>
      <c r="D88" s="208" t="s">
        <v>345</v>
      </c>
      <c r="E88" s="190">
        <v>4512652</v>
      </c>
      <c r="F88" s="187"/>
    </row>
    <row r="89" spans="1:6" s="91" customFormat="1" ht="15">
      <c r="A89" s="183"/>
      <c r="B89" s="194">
        <v>75807</v>
      </c>
      <c r="C89" s="194"/>
      <c r="D89" s="208" t="s">
        <v>346</v>
      </c>
      <c r="E89" s="190">
        <f>E90</f>
        <v>4318043</v>
      </c>
      <c r="F89" s="187"/>
    </row>
    <row r="90" spans="1:6" s="91" customFormat="1" ht="15">
      <c r="A90" s="183"/>
      <c r="B90" s="194"/>
      <c r="C90" s="194">
        <v>2920</v>
      </c>
      <c r="D90" s="208" t="s">
        <v>345</v>
      </c>
      <c r="E90" s="190">
        <v>4318043</v>
      </c>
      <c r="F90" s="187"/>
    </row>
    <row r="91" spans="1:6" s="91" customFormat="1" ht="15">
      <c r="A91" s="185"/>
      <c r="B91" s="185">
        <v>75814</v>
      </c>
      <c r="C91" s="185"/>
      <c r="D91" s="208" t="s">
        <v>347</v>
      </c>
      <c r="E91" s="190">
        <f>E92</f>
        <v>30000</v>
      </c>
      <c r="F91" s="187"/>
    </row>
    <row r="92" spans="1:6" s="91" customFormat="1" ht="15">
      <c r="A92" s="185"/>
      <c r="B92" s="185"/>
      <c r="C92" s="185" t="s">
        <v>271</v>
      </c>
      <c r="D92" s="208" t="s">
        <v>272</v>
      </c>
      <c r="E92" s="190">
        <v>30000</v>
      </c>
      <c r="F92" s="187"/>
    </row>
    <row r="93" spans="1:6" s="91" customFormat="1" ht="15">
      <c r="A93" s="185"/>
      <c r="B93" s="194">
        <v>75831</v>
      </c>
      <c r="C93" s="194"/>
      <c r="D93" s="208" t="s">
        <v>348</v>
      </c>
      <c r="E93" s="190">
        <f>E94</f>
        <v>241071</v>
      </c>
      <c r="F93" s="187"/>
    </row>
    <row r="94" spans="1:6" s="91" customFormat="1" ht="15">
      <c r="A94" s="185"/>
      <c r="B94" s="194"/>
      <c r="C94" s="194">
        <v>2920</v>
      </c>
      <c r="D94" s="208" t="s">
        <v>345</v>
      </c>
      <c r="E94" s="186">
        <v>241071</v>
      </c>
      <c r="F94" s="187"/>
    </row>
    <row r="95" spans="1:6" s="91" customFormat="1" ht="15">
      <c r="A95" s="183">
        <v>801</v>
      </c>
      <c r="B95" s="183"/>
      <c r="C95" s="183"/>
      <c r="D95" s="207" t="s">
        <v>349</v>
      </c>
      <c r="E95" s="188">
        <f>E96+E98+E100+E102</f>
        <v>103580</v>
      </c>
      <c r="F95" s="187"/>
    </row>
    <row r="96" spans="1:6" s="91" customFormat="1" ht="15">
      <c r="A96" s="185"/>
      <c r="B96" s="185">
        <v>80101</v>
      </c>
      <c r="C96" s="185"/>
      <c r="D96" s="208" t="s">
        <v>350</v>
      </c>
      <c r="E96" s="190">
        <f>SUM(E97:E97)</f>
        <v>12000</v>
      </c>
      <c r="F96" s="187"/>
    </row>
    <row r="97" spans="1:6" s="91" customFormat="1" ht="15">
      <c r="A97" s="185"/>
      <c r="B97" s="185"/>
      <c r="C97" s="185" t="s">
        <v>271</v>
      </c>
      <c r="D97" s="208" t="s">
        <v>272</v>
      </c>
      <c r="E97" s="190">
        <v>12000</v>
      </c>
      <c r="F97" s="187"/>
    </row>
    <row r="98" spans="1:6" s="91" customFormat="1" ht="15">
      <c r="A98" s="185"/>
      <c r="B98" s="185">
        <v>80110</v>
      </c>
      <c r="C98" s="185"/>
      <c r="D98" s="208" t="s">
        <v>352</v>
      </c>
      <c r="E98" s="190">
        <f>SUM(E99:E99)</f>
        <v>3600</v>
      </c>
      <c r="F98" s="187"/>
    </row>
    <row r="99" spans="1:6" s="91" customFormat="1" ht="15">
      <c r="A99" s="185"/>
      <c r="B99" s="185"/>
      <c r="C99" s="185" t="s">
        <v>271</v>
      </c>
      <c r="D99" s="208" t="s">
        <v>272</v>
      </c>
      <c r="E99" s="190">
        <v>3600</v>
      </c>
      <c r="F99" s="187"/>
    </row>
    <row r="100" spans="1:6" s="91" customFormat="1" ht="15">
      <c r="A100" s="185"/>
      <c r="B100" s="194">
        <v>80120</v>
      </c>
      <c r="C100" s="194"/>
      <c r="D100" s="208" t="s">
        <v>353</v>
      </c>
      <c r="E100" s="190">
        <f>E101</f>
        <v>10483</v>
      </c>
      <c r="F100" s="187"/>
    </row>
    <row r="101" spans="1:6" s="91" customFormat="1" ht="45">
      <c r="A101" s="185"/>
      <c r="B101" s="194"/>
      <c r="C101" s="194">
        <v>2320</v>
      </c>
      <c r="D101" s="208" t="s">
        <v>277</v>
      </c>
      <c r="E101" s="190">
        <v>10483</v>
      </c>
      <c r="F101" s="187"/>
    </row>
    <row r="102" spans="1:6" s="91" customFormat="1" ht="15">
      <c r="A102" s="185"/>
      <c r="B102" s="194">
        <v>80195</v>
      </c>
      <c r="C102" s="194"/>
      <c r="D102" s="208" t="s">
        <v>257</v>
      </c>
      <c r="E102" s="190">
        <f>E103</f>
        <v>77497</v>
      </c>
      <c r="F102" s="187"/>
    </row>
    <row r="103" spans="1:6" s="91" customFormat="1" ht="30">
      <c r="A103" s="185"/>
      <c r="B103" s="194"/>
      <c r="C103" s="194">
        <v>2030</v>
      </c>
      <c r="D103" s="208" t="s">
        <v>351</v>
      </c>
      <c r="E103" s="190">
        <v>77497</v>
      </c>
      <c r="F103" s="187"/>
    </row>
    <row r="104" spans="1:6" s="91" customFormat="1" ht="15">
      <c r="A104" s="183">
        <v>852</v>
      </c>
      <c r="B104" s="183"/>
      <c r="C104" s="183"/>
      <c r="D104" s="207" t="s">
        <v>354</v>
      </c>
      <c r="E104" s="188">
        <f>E105+E108+E110+E113+E117</f>
        <v>4290498</v>
      </c>
      <c r="F104" s="187"/>
    </row>
    <row r="105" spans="1:6" s="91" customFormat="1" ht="30">
      <c r="A105" s="183"/>
      <c r="B105" s="194">
        <v>85212</v>
      </c>
      <c r="C105" s="194"/>
      <c r="D105" s="208" t="s">
        <v>355</v>
      </c>
      <c r="E105" s="190">
        <f>SUM(E106:E107)</f>
        <v>3619935</v>
      </c>
      <c r="F105" s="187"/>
    </row>
    <row r="106" spans="1:6" s="91" customFormat="1" ht="45">
      <c r="A106" s="183"/>
      <c r="B106" s="194"/>
      <c r="C106" s="194">
        <v>2010</v>
      </c>
      <c r="D106" s="208" t="s">
        <v>260</v>
      </c>
      <c r="E106" s="190">
        <v>3614935</v>
      </c>
      <c r="F106" s="187"/>
    </row>
    <row r="107" spans="1:6" s="91" customFormat="1" ht="45">
      <c r="A107" s="183"/>
      <c r="B107" s="194"/>
      <c r="C107" s="194">
        <v>2360</v>
      </c>
      <c r="D107" s="208" t="s">
        <v>356</v>
      </c>
      <c r="E107" s="190">
        <v>5000</v>
      </c>
      <c r="F107" s="187"/>
    </row>
    <row r="108" spans="1:6" s="91" customFormat="1" ht="30">
      <c r="A108" s="183"/>
      <c r="B108" s="194">
        <v>85213</v>
      </c>
      <c r="C108" s="194"/>
      <c r="D108" s="208" t="s">
        <v>357</v>
      </c>
      <c r="E108" s="190">
        <f>E109</f>
        <v>34098</v>
      </c>
      <c r="F108" s="187"/>
    </row>
    <row r="109" spans="1:6" s="91" customFormat="1" ht="45">
      <c r="A109" s="183"/>
      <c r="B109" s="194"/>
      <c r="C109" s="194">
        <v>2010</v>
      </c>
      <c r="D109" s="208" t="s">
        <v>260</v>
      </c>
      <c r="E109" s="190">
        <v>34098</v>
      </c>
      <c r="F109" s="187"/>
    </row>
    <row r="110" spans="1:6" s="91" customFormat="1" ht="30">
      <c r="A110" s="183"/>
      <c r="B110" s="194">
        <v>85214</v>
      </c>
      <c r="C110" s="194"/>
      <c r="D110" s="208" t="s">
        <v>358</v>
      </c>
      <c r="E110" s="190">
        <f>SUM(E111:E112)</f>
        <v>410254</v>
      </c>
      <c r="F110" s="187"/>
    </row>
    <row r="111" spans="1:6" s="91" customFormat="1" ht="45">
      <c r="A111" s="183"/>
      <c r="B111" s="194"/>
      <c r="C111" s="194">
        <v>2010</v>
      </c>
      <c r="D111" s="208" t="s">
        <v>260</v>
      </c>
      <c r="E111" s="190">
        <v>299986</v>
      </c>
      <c r="F111" s="187"/>
    </row>
    <row r="112" spans="1:6" s="91" customFormat="1" ht="30">
      <c r="A112" s="183"/>
      <c r="B112" s="194"/>
      <c r="C112" s="194">
        <v>2030</v>
      </c>
      <c r="D112" s="208" t="s">
        <v>359</v>
      </c>
      <c r="E112" s="190">
        <v>110268</v>
      </c>
      <c r="F112" s="187"/>
    </row>
    <row r="113" spans="1:6" s="91" customFormat="1" ht="15">
      <c r="A113" s="185"/>
      <c r="B113" s="185">
        <v>85219</v>
      </c>
      <c r="C113" s="185"/>
      <c r="D113" s="208" t="s">
        <v>360</v>
      </c>
      <c r="E113" s="190">
        <f>SUM(E114:E116)</f>
        <v>185484</v>
      </c>
      <c r="F113" s="187"/>
    </row>
    <row r="114" spans="1:6" s="91" customFormat="1" ht="15">
      <c r="A114" s="185"/>
      <c r="B114" s="185"/>
      <c r="C114" s="185" t="s">
        <v>269</v>
      </c>
      <c r="D114" s="208" t="s">
        <v>283</v>
      </c>
      <c r="E114" s="190">
        <v>13400</v>
      </c>
      <c r="F114" s="187"/>
    </row>
    <row r="115" spans="1:6" s="91" customFormat="1" ht="15">
      <c r="A115" s="185"/>
      <c r="B115" s="185"/>
      <c r="C115" s="185" t="s">
        <v>271</v>
      </c>
      <c r="D115" s="208" t="s">
        <v>272</v>
      </c>
      <c r="E115" s="190">
        <v>18000</v>
      </c>
      <c r="F115" s="187"/>
    </row>
    <row r="116" spans="1:6" s="91" customFormat="1" ht="30">
      <c r="A116" s="198"/>
      <c r="B116" s="198"/>
      <c r="C116" s="194">
        <v>2030</v>
      </c>
      <c r="D116" s="208" t="s">
        <v>359</v>
      </c>
      <c r="E116" s="186">
        <v>154084</v>
      </c>
      <c r="F116" s="187"/>
    </row>
    <row r="117" spans="1:6" s="91" customFormat="1" ht="15">
      <c r="A117" s="198"/>
      <c r="B117" s="194">
        <v>85295</v>
      </c>
      <c r="C117" s="194"/>
      <c r="D117" s="208" t="s">
        <v>257</v>
      </c>
      <c r="E117" s="199">
        <f>E118</f>
        <v>40727</v>
      </c>
      <c r="F117" s="187"/>
    </row>
    <row r="118" spans="1:6" s="91" customFormat="1" ht="30">
      <c r="A118" s="198"/>
      <c r="B118" s="198"/>
      <c r="C118" s="194">
        <v>2030</v>
      </c>
      <c r="D118" s="208" t="s">
        <v>359</v>
      </c>
      <c r="E118" s="186">
        <v>40727</v>
      </c>
      <c r="F118" s="187"/>
    </row>
    <row r="119" spans="1:6" s="91" customFormat="1" ht="14.25">
      <c r="A119" s="193">
        <v>900</v>
      </c>
      <c r="B119" s="193"/>
      <c r="C119" s="193"/>
      <c r="D119" s="209" t="s">
        <v>363</v>
      </c>
      <c r="E119" s="184">
        <f>E120</f>
        <v>0</v>
      </c>
      <c r="F119" s="200">
        <f>F120</f>
        <v>1800000</v>
      </c>
    </row>
    <row r="120" spans="1:6" s="91" customFormat="1" ht="15">
      <c r="A120" s="194"/>
      <c r="B120" s="194">
        <v>90001</v>
      </c>
      <c r="C120" s="194"/>
      <c r="D120" s="210" t="s">
        <v>364</v>
      </c>
      <c r="E120" s="186">
        <f>E121</f>
        <v>0</v>
      </c>
      <c r="F120" s="187">
        <f>F121</f>
        <v>1800000</v>
      </c>
    </row>
    <row r="121" spans="1:6" s="91" customFormat="1" ht="30">
      <c r="A121" s="194"/>
      <c r="B121" s="194"/>
      <c r="C121" s="194">
        <v>6298</v>
      </c>
      <c r="D121" s="192" t="s">
        <v>254</v>
      </c>
      <c r="E121" s="186"/>
      <c r="F121" s="187">
        <v>1800000</v>
      </c>
    </row>
    <row r="122" spans="1:6" s="25" customFormat="1" ht="15">
      <c r="A122" s="271" t="s">
        <v>41</v>
      </c>
      <c r="B122" s="272"/>
      <c r="C122" s="272"/>
      <c r="D122" s="273"/>
      <c r="E122" s="211">
        <f>E119+E104+E95+E86+E56+E53+E43+E40+E32+E27+E22+E19+E11</f>
        <v>17084500</v>
      </c>
      <c r="F122" s="211">
        <f>F119+F104+F95+F86+F56+F53+F43+F40+F32+F27+F22+F19+F11</f>
        <v>2888300</v>
      </c>
    </row>
    <row r="123" spans="1:6" ht="15">
      <c r="A123" s="201"/>
      <c r="B123" s="202"/>
      <c r="C123" s="202"/>
      <c r="D123" s="202"/>
      <c r="E123" s="203"/>
      <c r="F123" s="204"/>
    </row>
    <row r="124" spans="2:4" ht="12.75">
      <c r="B124" s="1"/>
      <c r="C124" s="1"/>
      <c r="D124" s="1"/>
    </row>
    <row r="125" spans="2:4" ht="12.75">
      <c r="B125" s="5"/>
      <c r="C125" s="1"/>
      <c r="D125" s="1"/>
    </row>
    <row r="126" spans="2:4" ht="12.75">
      <c r="B126" s="1"/>
      <c r="C126" s="1"/>
      <c r="D126" s="1"/>
    </row>
    <row r="127" spans="2:4" ht="12.75">
      <c r="B127" s="1"/>
      <c r="C127" s="1"/>
      <c r="D127" s="1"/>
    </row>
    <row r="128" spans="2:4" ht="12.75">
      <c r="B128" s="1"/>
      <c r="C128" s="1"/>
      <c r="D128" s="1"/>
    </row>
    <row r="129" spans="2:4" ht="12.75">
      <c r="B129" s="1"/>
      <c r="C129" s="1"/>
      <c r="D129" s="1"/>
    </row>
    <row r="130" spans="2:4" ht="12.75">
      <c r="B130" s="1"/>
      <c r="C130" s="1"/>
      <c r="D130" s="1"/>
    </row>
    <row r="131" spans="2:4" ht="12.75">
      <c r="B131" s="1"/>
      <c r="C131" s="1"/>
      <c r="D131" s="1"/>
    </row>
    <row r="132" spans="2:4" ht="12.75">
      <c r="B132" s="1"/>
      <c r="C132" s="1"/>
      <c r="D132" s="1"/>
    </row>
    <row r="133" spans="2:4" ht="12.75">
      <c r="B133" s="1"/>
      <c r="C133" s="1"/>
      <c r="D133" s="1"/>
    </row>
    <row r="134" spans="2:4" ht="12.75">
      <c r="B134" s="1"/>
      <c r="C134" s="1"/>
      <c r="D134" s="1"/>
    </row>
    <row r="135" spans="2:4" ht="12.75">
      <c r="B135" s="1"/>
      <c r="C135" s="1"/>
      <c r="D135" s="1"/>
    </row>
    <row r="136" spans="2:4" ht="12.75">
      <c r="B136" s="1"/>
      <c r="C136" s="1"/>
      <c r="D136" s="1"/>
    </row>
    <row r="137" spans="2:4" ht="12.75">
      <c r="B137" s="1"/>
      <c r="C137" s="1"/>
      <c r="D137" s="1"/>
    </row>
    <row r="138" spans="2:4" ht="12.75">
      <c r="B138" s="1"/>
      <c r="C138" s="1"/>
      <c r="D138" s="1"/>
    </row>
    <row r="139" spans="2:4" ht="12.75">
      <c r="B139" s="1"/>
      <c r="C139" s="1"/>
      <c r="D139" s="1"/>
    </row>
    <row r="140" spans="2:4" ht="12.75">
      <c r="B140" s="1"/>
      <c r="C140" s="1"/>
      <c r="D140" s="1"/>
    </row>
    <row r="141" spans="2:4" ht="12.75">
      <c r="B141" s="1"/>
      <c r="C141" s="1"/>
      <c r="D141" s="1"/>
    </row>
    <row r="142" spans="2:4" ht="12.75">
      <c r="B142" s="1"/>
      <c r="C142" s="1"/>
      <c r="D142" s="1"/>
    </row>
    <row r="143" spans="2:4" ht="12.75">
      <c r="B143" s="1"/>
      <c r="C143" s="1"/>
      <c r="D143" s="1"/>
    </row>
    <row r="144" spans="2:4" ht="12.75">
      <c r="B144" s="1"/>
      <c r="C144" s="1"/>
      <c r="D144" s="1"/>
    </row>
    <row r="145" spans="2:4" ht="12.75">
      <c r="B145" s="1"/>
      <c r="C145" s="1"/>
      <c r="D145" s="1"/>
    </row>
    <row r="146" spans="2:4" ht="12.75">
      <c r="B146" s="1"/>
      <c r="C146" s="1"/>
      <c r="D146" s="1"/>
    </row>
    <row r="147" spans="2:4" ht="12.75">
      <c r="B147" s="1"/>
      <c r="C147" s="1"/>
      <c r="D147" s="1"/>
    </row>
    <row r="148" spans="2:4" ht="12.75">
      <c r="B148" s="1"/>
      <c r="C148" s="1"/>
      <c r="D148" s="1"/>
    </row>
    <row r="149" spans="2:4" ht="12.75">
      <c r="B149" s="1"/>
      <c r="C149" s="1"/>
      <c r="D149" s="1"/>
    </row>
    <row r="150" spans="2:4" ht="12.75">
      <c r="B150" s="1"/>
      <c r="C150" s="1"/>
      <c r="D150" s="1"/>
    </row>
    <row r="151" spans="2:4" ht="12.75">
      <c r="B151" s="1"/>
      <c r="C151" s="1"/>
      <c r="D151" s="1"/>
    </row>
    <row r="152" spans="2:4" ht="12.75">
      <c r="B152" s="1"/>
      <c r="C152" s="1"/>
      <c r="D152" s="1"/>
    </row>
    <row r="153" spans="2:4" ht="12.75">
      <c r="B153" s="1"/>
      <c r="C153" s="1"/>
      <c r="D153" s="1"/>
    </row>
    <row r="154" spans="2:4" ht="12.75">
      <c r="B154" s="1"/>
      <c r="C154" s="1"/>
      <c r="D154" s="1"/>
    </row>
    <row r="155" spans="2:4" ht="12.75">
      <c r="B155" s="1"/>
      <c r="C155" s="1"/>
      <c r="D155" s="1"/>
    </row>
    <row r="156" spans="2:4" ht="12.75">
      <c r="B156" s="1"/>
      <c r="C156" s="1"/>
      <c r="D156" s="1"/>
    </row>
  </sheetData>
  <sheetProtection/>
  <mergeCells count="2">
    <mergeCell ref="A122:D122"/>
    <mergeCell ref="A6:F6"/>
  </mergeCells>
  <printOptions horizontalCentered="1"/>
  <pageMargins left="0.5905511811023623" right="0.5511811023622047" top="0.984251968503937" bottom="0.5905511811023623" header="0.5118110236220472" footer="0.5118110236220472"/>
  <pageSetup horizontalDpi="300" verticalDpi="300" orientation="portrait" paperSize="9" scale="77" r:id="rId1"/>
  <headerFooter alignWithMargins="0">
    <oddFooter>&amp;C5</oddFooter>
  </headerFooter>
  <rowBreaks count="2" manualBreakCount="2">
    <brk id="42" max="255" man="1"/>
    <brk id="8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30"/>
  <sheetViews>
    <sheetView zoomScale="75" zoomScaleNormal="75" workbookViewId="0" topLeftCell="A1">
      <selection activeCell="F13" sqref="F13"/>
    </sheetView>
  </sheetViews>
  <sheetFormatPr defaultColWidth="9.00390625" defaultRowHeight="12.75"/>
  <cols>
    <col min="1" max="1" width="19.75390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40" customWidth="1"/>
    <col min="6" max="6" width="14.125" style="1" customWidth="1"/>
    <col min="7" max="7" width="14.375" style="1" customWidth="1"/>
    <col min="8" max="8" width="15.12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2" ht="12.75">
      <c r="J2" s="41" t="s">
        <v>526</v>
      </c>
    </row>
    <row r="3" ht="12.75">
      <c r="J3" s="41" t="s">
        <v>85</v>
      </c>
    </row>
    <row r="4" ht="12.75">
      <c r="J4" s="41" t="s">
        <v>86</v>
      </c>
    </row>
    <row r="5" ht="12.75">
      <c r="J5" s="41" t="s">
        <v>87</v>
      </c>
    </row>
    <row r="6" spans="1:13" ht="45" customHeight="1">
      <c r="A6" s="259" t="s">
        <v>76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31"/>
    </row>
    <row r="8" ht="12.75">
      <c r="M8" s="24" t="s">
        <v>14</v>
      </c>
    </row>
    <row r="9" spans="1:82" ht="20.25" customHeight="1">
      <c r="A9" s="307" t="s">
        <v>77</v>
      </c>
      <c r="B9" s="297" t="s">
        <v>1</v>
      </c>
      <c r="C9" s="266" t="s">
        <v>2</v>
      </c>
      <c r="D9" s="295" t="s">
        <v>78</v>
      </c>
      <c r="E9" s="310" t="s">
        <v>3</v>
      </c>
      <c r="F9" s="295" t="s">
        <v>39</v>
      </c>
      <c r="G9" s="295" t="s">
        <v>28</v>
      </c>
      <c r="H9" s="295"/>
      <c r="I9" s="295"/>
      <c r="J9" s="295"/>
      <c r="K9" s="295"/>
      <c r="L9" s="295"/>
      <c r="M9" s="295"/>
      <c r="CA9" s="1"/>
      <c r="CB9" s="1"/>
      <c r="CC9" s="1"/>
      <c r="CD9" s="1"/>
    </row>
    <row r="10" spans="1:82" ht="18" customHeight="1">
      <c r="A10" s="308"/>
      <c r="B10" s="297"/>
      <c r="C10" s="267"/>
      <c r="D10" s="297"/>
      <c r="E10" s="311"/>
      <c r="F10" s="295"/>
      <c r="G10" s="295" t="s">
        <v>37</v>
      </c>
      <c r="H10" s="295" t="s">
        <v>5</v>
      </c>
      <c r="I10" s="295"/>
      <c r="J10" s="295"/>
      <c r="K10" s="295"/>
      <c r="L10" s="295"/>
      <c r="M10" s="295" t="s">
        <v>38</v>
      </c>
      <c r="CA10" s="1"/>
      <c r="CB10" s="1"/>
      <c r="CC10" s="1"/>
      <c r="CD10" s="1"/>
    </row>
    <row r="11" spans="1:82" ht="69" customHeight="1">
      <c r="A11" s="309"/>
      <c r="B11" s="297"/>
      <c r="C11" s="268"/>
      <c r="D11" s="297"/>
      <c r="E11" s="311"/>
      <c r="F11" s="295"/>
      <c r="G11" s="295"/>
      <c r="H11" s="10" t="s">
        <v>34</v>
      </c>
      <c r="I11" s="10" t="s">
        <v>35</v>
      </c>
      <c r="J11" s="10" t="s">
        <v>36</v>
      </c>
      <c r="K11" s="10" t="s">
        <v>79</v>
      </c>
      <c r="L11" s="10" t="s">
        <v>80</v>
      </c>
      <c r="M11" s="295"/>
      <c r="CA11" s="1"/>
      <c r="CB11" s="1"/>
      <c r="CC11" s="1"/>
      <c r="CD11" s="1"/>
    </row>
    <row r="12" spans="1:82" ht="8.25" customHeight="1">
      <c r="A12" s="11">
        <v>1</v>
      </c>
      <c r="B12" s="11">
        <v>2</v>
      </c>
      <c r="C12" s="11">
        <v>3</v>
      </c>
      <c r="D12" s="11">
        <v>4</v>
      </c>
      <c r="E12" s="130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CA12" s="1"/>
      <c r="CB12" s="1"/>
      <c r="CC12" s="1"/>
      <c r="CD12" s="1"/>
    </row>
    <row r="13" spans="1:82" ht="54" customHeight="1">
      <c r="A13" s="301" t="s">
        <v>81</v>
      </c>
      <c r="B13" s="302"/>
      <c r="C13" s="303"/>
      <c r="D13" s="104"/>
      <c r="E13" s="131"/>
      <c r="F13" s="104">
        <f>F16+F17+F18</f>
        <v>199288</v>
      </c>
      <c r="G13" s="104">
        <f aca="true" t="shared" si="0" ref="G13:M13">G16+G17+G18</f>
        <v>19288</v>
      </c>
      <c r="H13" s="104">
        <f t="shared" si="0"/>
        <v>0</v>
      </c>
      <c r="I13" s="104">
        <f t="shared" si="0"/>
        <v>0</v>
      </c>
      <c r="J13" s="104">
        <f t="shared" si="0"/>
        <v>19288</v>
      </c>
      <c r="K13" s="104">
        <f t="shared" si="0"/>
        <v>0</v>
      </c>
      <c r="L13" s="104">
        <f t="shared" si="0"/>
        <v>0</v>
      </c>
      <c r="M13" s="104">
        <f t="shared" si="0"/>
        <v>180000</v>
      </c>
      <c r="CA13" s="1"/>
      <c r="CB13" s="1"/>
      <c r="CC13" s="1"/>
      <c r="CD13" s="1"/>
    </row>
    <row r="14" spans="1:82" ht="45.75" customHeight="1">
      <c r="A14" s="60" t="s">
        <v>469</v>
      </c>
      <c r="B14" s="12">
        <v>600</v>
      </c>
      <c r="C14" s="12">
        <v>60014</v>
      </c>
      <c r="D14" s="124"/>
      <c r="E14" s="133"/>
      <c r="F14" s="124">
        <v>51000</v>
      </c>
      <c r="G14" s="124"/>
      <c r="H14" s="124"/>
      <c r="I14" s="124"/>
      <c r="J14" s="124"/>
      <c r="K14" s="124"/>
      <c r="L14" s="124"/>
      <c r="M14" s="124">
        <v>51000</v>
      </c>
      <c r="CA14" s="1"/>
      <c r="CB14" s="1"/>
      <c r="CC14" s="1"/>
      <c r="CD14" s="1"/>
    </row>
    <row r="15" spans="1:82" ht="46.5" customHeight="1">
      <c r="A15" s="110" t="s">
        <v>468</v>
      </c>
      <c r="B15" s="111">
        <v>600</v>
      </c>
      <c r="C15" s="111">
        <v>60014</v>
      </c>
      <c r="D15" s="124"/>
      <c r="E15" s="133"/>
      <c r="F15" s="124">
        <v>129000</v>
      </c>
      <c r="G15" s="124"/>
      <c r="H15" s="124"/>
      <c r="I15" s="124"/>
      <c r="J15" s="124"/>
      <c r="K15" s="124"/>
      <c r="L15" s="124"/>
      <c r="M15" s="124">
        <v>129000</v>
      </c>
      <c r="CA15" s="1"/>
      <c r="CB15" s="1"/>
      <c r="CC15" s="1"/>
      <c r="CD15" s="1"/>
    </row>
    <row r="16" spans="1:82" ht="22.5" customHeight="1">
      <c r="A16" s="60" t="s">
        <v>481</v>
      </c>
      <c r="B16" s="12"/>
      <c r="C16" s="12"/>
      <c r="D16" s="104"/>
      <c r="E16" s="131"/>
      <c r="F16" s="104">
        <f aca="true" t="shared" si="1" ref="F16:M16">SUM(F14:F15)</f>
        <v>180000</v>
      </c>
      <c r="G16" s="104">
        <f t="shared" si="1"/>
        <v>0</v>
      </c>
      <c r="H16" s="104">
        <f t="shared" si="1"/>
        <v>0</v>
      </c>
      <c r="I16" s="104">
        <f t="shared" si="1"/>
        <v>0</v>
      </c>
      <c r="J16" s="104">
        <f t="shared" si="1"/>
        <v>0</v>
      </c>
      <c r="K16" s="104">
        <f t="shared" si="1"/>
        <v>0</v>
      </c>
      <c r="L16" s="104">
        <f t="shared" si="1"/>
        <v>0</v>
      </c>
      <c r="M16" s="104">
        <f t="shared" si="1"/>
        <v>180000</v>
      </c>
      <c r="CA16" s="1"/>
      <c r="CB16" s="1"/>
      <c r="CC16" s="1"/>
      <c r="CD16" s="1"/>
    </row>
    <row r="17" spans="1:82" ht="54" customHeight="1">
      <c r="A17" s="123" t="s">
        <v>470</v>
      </c>
      <c r="B17" s="111">
        <v>801</v>
      </c>
      <c r="C17" s="111">
        <v>80113</v>
      </c>
      <c r="D17" s="122"/>
      <c r="E17" s="132"/>
      <c r="F17" s="122">
        <v>16000</v>
      </c>
      <c r="G17" s="122">
        <v>16000</v>
      </c>
      <c r="H17" s="122"/>
      <c r="I17" s="122"/>
      <c r="J17" s="122">
        <v>16000</v>
      </c>
      <c r="K17" s="122"/>
      <c r="L17" s="122"/>
      <c r="M17" s="122"/>
      <c r="CA17" s="1"/>
      <c r="CB17" s="1"/>
      <c r="CC17" s="1"/>
      <c r="CD17" s="1"/>
    </row>
    <row r="18" spans="1:82" ht="70.5" customHeight="1">
      <c r="A18" s="60" t="s">
        <v>471</v>
      </c>
      <c r="B18" s="97">
        <v>851</v>
      </c>
      <c r="C18" s="97">
        <v>85158</v>
      </c>
      <c r="D18" s="104"/>
      <c r="E18" s="131"/>
      <c r="F18" s="104">
        <v>3288</v>
      </c>
      <c r="G18" s="104">
        <v>3288</v>
      </c>
      <c r="H18" s="104"/>
      <c r="I18" s="104"/>
      <c r="J18" s="104">
        <v>3288</v>
      </c>
      <c r="K18" s="104"/>
      <c r="L18" s="104"/>
      <c r="M18" s="104"/>
      <c r="CA18" s="1"/>
      <c r="CB18" s="1"/>
      <c r="CC18" s="1"/>
      <c r="CD18" s="1"/>
    </row>
    <row r="19" spans="1:82" ht="54" customHeight="1">
      <c r="A19" s="304" t="s">
        <v>82</v>
      </c>
      <c r="B19" s="305"/>
      <c r="C19" s="306"/>
      <c r="D19" s="122">
        <f>D20+D21</f>
        <v>70483</v>
      </c>
      <c r="E19" s="132"/>
      <c r="F19" s="122">
        <f aca="true" t="shared" si="2" ref="F19:M19">F20+F21</f>
        <v>158083</v>
      </c>
      <c r="G19" s="122">
        <f t="shared" si="2"/>
        <v>158083</v>
      </c>
      <c r="H19" s="122">
        <f t="shared" si="2"/>
        <v>0</v>
      </c>
      <c r="I19" s="122">
        <f t="shared" si="2"/>
        <v>0</v>
      </c>
      <c r="J19" s="122">
        <f t="shared" si="2"/>
        <v>0</v>
      </c>
      <c r="K19" s="122">
        <f t="shared" si="2"/>
        <v>0</v>
      </c>
      <c r="L19" s="122">
        <f t="shared" si="2"/>
        <v>0</v>
      </c>
      <c r="M19" s="122">
        <f t="shared" si="2"/>
        <v>0</v>
      </c>
      <c r="CA19" s="1"/>
      <c r="CB19" s="1"/>
      <c r="CC19" s="1"/>
      <c r="CD19" s="1"/>
    </row>
    <row r="20" spans="1:82" ht="36.75" customHeight="1">
      <c r="A20" s="60" t="s">
        <v>480</v>
      </c>
      <c r="B20" s="60">
        <v>600</v>
      </c>
      <c r="C20" s="60">
        <v>60014</v>
      </c>
      <c r="D20" s="104">
        <v>60000</v>
      </c>
      <c r="E20" s="131">
        <v>2320</v>
      </c>
      <c r="F20" s="104">
        <v>147600</v>
      </c>
      <c r="G20" s="104">
        <v>147600</v>
      </c>
      <c r="H20" s="104"/>
      <c r="I20" s="104"/>
      <c r="J20" s="104"/>
      <c r="K20" s="104"/>
      <c r="L20" s="104"/>
      <c r="M20" s="104"/>
      <c r="CA20" s="1"/>
      <c r="CB20" s="1"/>
      <c r="CC20" s="1"/>
      <c r="CD20" s="1"/>
    </row>
    <row r="21" spans="1:82" ht="69.75" customHeight="1">
      <c r="A21" s="60" t="s">
        <v>479</v>
      </c>
      <c r="B21" s="12">
        <v>801</v>
      </c>
      <c r="C21" s="12">
        <v>80120</v>
      </c>
      <c r="D21" s="106">
        <v>10483</v>
      </c>
      <c r="E21" s="135">
        <v>2320</v>
      </c>
      <c r="F21" s="106">
        <v>10483</v>
      </c>
      <c r="G21" s="106">
        <v>10483</v>
      </c>
      <c r="H21" s="106"/>
      <c r="I21" s="106"/>
      <c r="J21" s="106"/>
      <c r="K21" s="106"/>
      <c r="L21" s="106"/>
      <c r="M21" s="106"/>
      <c r="CA21" s="1"/>
      <c r="CB21" s="1"/>
      <c r="CC21" s="1"/>
      <c r="CD21" s="1"/>
    </row>
    <row r="22" spans="1:82" ht="69.75" customHeight="1">
      <c r="A22" s="304" t="s">
        <v>83</v>
      </c>
      <c r="B22" s="305"/>
      <c r="C22" s="306"/>
      <c r="D22" s="104">
        <v>0</v>
      </c>
      <c r="E22" s="131"/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36">
        <v>0</v>
      </c>
      <c r="CA22" s="1"/>
      <c r="CB22" s="1"/>
      <c r="CC22" s="1"/>
      <c r="CD22" s="1"/>
    </row>
    <row r="23" spans="1:82" ht="51.75" customHeight="1">
      <c r="A23" s="300" t="s">
        <v>45</v>
      </c>
      <c r="B23" s="300"/>
      <c r="C23" s="300"/>
      <c r="D23" s="121">
        <f>D13+D19+D22</f>
        <v>70483</v>
      </c>
      <c r="E23" s="134"/>
      <c r="F23" s="121">
        <f aca="true" t="shared" si="3" ref="F23:M23">F13+F19+F22</f>
        <v>357371</v>
      </c>
      <c r="G23" s="121">
        <f t="shared" si="3"/>
        <v>177371</v>
      </c>
      <c r="H23" s="121">
        <f t="shared" si="3"/>
        <v>0</v>
      </c>
      <c r="I23" s="121">
        <f t="shared" si="3"/>
        <v>0</v>
      </c>
      <c r="J23" s="121">
        <f t="shared" si="3"/>
        <v>19288</v>
      </c>
      <c r="K23" s="121">
        <f t="shared" si="3"/>
        <v>0</v>
      </c>
      <c r="L23" s="121">
        <f t="shared" si="3"/>
        <v>0</v>
      </c>
      <c r="M23" s="121">
        <f t="shared" si="3"/>
        <v>180000</v>
      </c>
      <c r="CA23" s="1"/>
      <c r="CB23" s="1"/>
      <c r="CC23" s="1"/>
      <c r="CD23" s="1"/>
    </row>
    <row r="24" spans="79:82" ht="36" customHeight="1">
      <c r="CA24" s="1"/>
      <c r="CB24" s="1"/>
      <c r="CC24" s="1"/>
      <c r="CD24" s="1"/>
    </row>
    <row r="25" spans="79:82" ht="76.5" customHeight="1">
      <c r="CA25" s="1"/>
      <c r="CB25" s="1"/>
      <c r="CC25" s="1"/>
      <c r="CD25" s="1"/>
    </row>
    <row r="26" spans="79:82" ht="19.5" customHeight="1">
      <c r="CA26" s="1"/>
      <c r="CB26" s="1"/>
      <c r="CC26" s="1"/>
      <c r="CD26" s="1"/>
    </row>
    <row r="27" spans="79:82" ht="51.75" customHeight="1">
      <c r="CA27" s="1"/>
      <c r="CB27" s="1"/>
      <c r="CC27" s="1"/>
      <c r="CD27" s="1"/>
    </row>
    <row r="28" spans="79:82" ht="19.5" customHeight="1">
      <c r="CA28" s="1"/>
      <c r="CB28" s="1"/>
      <c r="CC28" s="1"/>
      <c r="CD28" s="1"/>
    </row>
    <row r="29" spans="79:82" ht="19.5" customHeight="1">
      <c r="CA29" s="1"/>
      <c r="CB29" s="1"/>
      <c r="CC29" s="1"/>
      <c r="CD29" s="1"/>
    </row>
    <row r="30" spans="79:82" ht="24.75" customHeight="1">
      <c r="CA30" s="1"/>
      <c r="CB30" s="1"/>
      <c r="CC30" s="1"/>
      <c r="CD30" s="1"/>
    </row>
  </sheetData>
  <sheetProtection/>
  <mergeCells count="15">
    <mergeCell ref="G9:M9"/>
    <mergeCell ref="A6:L6"/>
    <mergeCell ref="G10:G11"/>
    <mergeCell ref="H10:L10"/>
    <mergeCell ref="M10:M11"/>
    <mergeCell ref="A9:A11"/>
    <mergeCell ref="B9:B11"/>
    <mergeCell ref="C9:C11"/>
    <mergeCell ref="D9:D11"/>
    <mergeCell ref="E9:E11"/>
    <mergeCell ref="F9:F11"/>
    <mergeCell ref="A23:C23"/>
    <mergeCell ref="A13:C13"/>
    <mergeCell ref="A19:C19"/>
    <mergeCell ref="A22:C22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12" sqref="B1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312" t="s">
        <v>115</v>
      </c>
      <c r="B1" s="312"/>
      <c r="C1" s="312"/>
      <c r="D1" s="312"/>
      <c r="E1" s="312"/>
      <c r="F1" s="312"/>
      <c r="G1" s="312"/>
      <c r="H1" s="312"/>
      <c r="I1" s="312"/>
    </row>
    <row r="2" spans="1:9" ht="16.5">
      <c r="A2" s="312" t="s">
        <v>116</v>
      </c>
      <c r="B2" s="312"/>
      <c r="C2" s="312"/>
      <c r="D2" s="312"/>
      <c r="E2" s="312"/>
      <c r="F2" s="312"/>
      <c r="G2" s="312"/>
      <c r="H2" s="312"/>
      <c r="I2" s="312"/>
    </row>
    <row r="3" spans="1:9" ht="13.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ht="12.75">
      <c r="A4" s="1"/>
      <c r="B4" s="1"/>
      <c r="C4" s="1"/>
      <c r="D4" s="1"/>
      <c r="E4" s="1"/>
      <c r="F4" s="1"/>
      <c r="G4" s="1"/>
      <c r="H4" s="1"/>
      <c r="I4" s="6" t="s">
        <v>14</v>
      </c>
    </row>
    <row r="5" spans="1:9" ht="15" customHeight="1">
      <c r="A5" s="297" t="s">
        <v>18</v>
      </c>
      <c r="B5" s="297" t="s">
        <v>66</v>
      </c>
      <c r="C5" s="295" t="s">
        <v>1</v>
      </c>
      <c r="D5" s="295" t="s">
        <v>68</v>
      </c>
      <c r="E5" s="295" t="s">
        <v>117</v>
      </c>
      <c r="F5" s="295"/>
      <c r="G5" s="295" t="s">
        <v>72</v>
      </c>
      <c r="H5" s="295"/>
      <c r="I5" s="295" t="s">
        <v>74</v>
      </c>
    </row>
    <row r="6" spans="1:9" ht="15" customHeight="1">
      <c r="A6" s="297"/>
      <c r="B6" s="297"/>
      <c r="C6" s="295"/>
      <c r="D6" s="295"/>
      <c r="E6" s="295" t="s">
        <v>118</v>
      </c>
      <c r="F6" s="295" t="s">
        <v>119</v>
      </c>
      <c r="G6" s="295" t="s">
        <v>118</v>
      </c>
      <c r="H6" s="295" t="s">
        <v>120</v>
      </c>
      <c r="I6" s="295"/>
    </row>
    <row r="7" spans="1:9" ht="15" customHeight="1">
      <c r="A7" s="297"/>
      <c r="B7" s="297"/>
      <c r="C7" s="295"/>
      <c r="D7" s="295"/>
      <c r="E7" s="295"/>
      <c r="F7" s="295"/>
      <c r="G7" s="295"/>
      <c r="H7" s="295"/>
      <c r="I7" s="295"/>
    </row>
    <row r="8" spans="1:9" ht="15" customHeight="1">
      <c r="A8" s="297"/>
      <c r="B8" s="297"/>
      <c r="C8" s="295"/>
      <c r="D8" s="295"/>
      <c r="E8" s="295"/>
      <c r="F8" s="295"/>
      <c r="G8" s="295"/>
      <c r="H8" s="295"/>
      <c r="I8" s="295"/>
    </row>
    <row r="9" spans="1:9" ht="7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</row>
    <row r="10" spans="1:9" ht="21.75" customHeight="1">
      <c r="A10" s="39" t="s">
        <v>67</v>
      </c>
      <c r="B10" s="12" t="s">
        <v>121</v>
      </c>
      <c r="C10" s="12"/>
      <c r="D10" s="104"/>
      <c r="E10" s="104"/>
      <c r="F10" s="104"/>
      <c r="G10" s="104"/>
      <c r="H10" s="104"/>
      <c r="I10" s="104"/>
    </row>
    <row r="11" spans="1:9" ht="21.75" customHeight="1">
      <c r="A11" s="12"/>
      <c r="B11" s="125" t="s">
        <v>5</v>
      </c>
      <c r="C11" s="125"/>
      <c r="D11" s="104"/>
      <c r="E11" s="104"/>
      <c r="F11" s="126"/>
      <c r="G11" s="104"/>
      <c r="H11" s="104"/>
      <c r="I11" s="104"/>
    </row>
    <row r="12" spans="1:9" ht="27" customHeight="1">
      <c r="A12" s="12"/>
      <c r="B12" s="127" t="s">
        <v>472</v>
      </c>
      <c r="C12" s="128" t="s">
        <v>418</v>
      </c>
      <c r="D12" s="104">
        <v>1200</v>
      </c>
      <c r="E12" s="104">
        <v>2211</v>
      </c>
      <c r="F12" s="126" t="s">
        <v>15</v>
      </c>
      <c r="G12" s="104">
        <v>3411</v>
      </c>
      <c r="H12" s="104"/>
      <c r="I12" s="104">
        <v>0</v>
      </c>
    </row>
    <row r="13" spans="1:9" ht="24.75" customHeight="1">
      <c r="A13" s="12"/>
      <c r="B13" s="127" t="s">
        <v>473</v>
      </c>
      <c r="C13" s="128" t="s">
        <v>418</v>
      </c>
      <c r="D13" s="104">
        <v>0</v>
      </c>
      <c r="E13" s="104">
        <v>926</v>
      </c>
      <c r="F13" s="126" t="s">
        <v>15</v>
      </c>
      <c r="G13" s="104">
        <v>926</v>
      </c>
      <c r="H13" s="104"/>
      <c r="I13" s="104">
        <v>0</v>
      </c>
    </row>
    <row r="14" spans="1:9" ht="24.75" customHeight="1">
      <c r="A14" s="12"/>
      <c r="B14" s="127" t="s">
        <v>474</v>
      </c>
      <c r="C14" s="128" t="s">
        <v>418</v>
      </c>
      <c r="D14" s="104">
        <v>380</v>
      </c>
      <c r="E14" s="104">
        <v>8460</v>
      </c>
      <c r="F14" s="126" t="s">
        <v>15</v>
      </c>
      <c r="G14" s="104">
        <v>8660</v>
      </c>
      <c r="H14" s="104"/>
      <c r="I14" s="104">
        <v>180</v>
      </c>
    </row>
    <row r="15" spans="1:9" ht="24.75" customHeight="1">
      <c r="A15" s="12"/>
      <c r="B15" s="127" t="s">
        <v>476</v>
      </c>
      <c r="C15" s="128" t="s">
        <v>477</v>
      </c>
      <c r="D15" s="104">
        <v>0</v>
      </c>
      <c r="E15" s="104">
        <v>32409</v>
      </c>
      <c r="F15" s="126" t="s">
        <v>15</v>
      </c>
      <c r="G15" s="104">
        <v>32865</v>
      </c>
      <c r="H15" s="104"/>
      <c r="I15" s="104">
        <v>0</v>
      </c>
    </row>
    <row r="16" spans="1:9" ht="21.75" customHeight="1">
      <c r="A16" s="12"/>
      <c r="B16" s="127" t="s">
        <v>475</v>
      </c>
      <c r="C16" s="128" t="s">
        <v>477</v>
      </c>
      <c r="D16" s="104">
        <v>456</v>
      </c>
      <c r="E16" s="104">
        <v>42764</v>
      </c>
      <c r="F16" s="126" t="s">
        <v>15</v>
      </c>
      <c r="G16" s="104">
        <v>42764</v>
      </c>
      <c r="H16" s="104"/>
      <c r="I16" s="104">
        <v>0</v>
      </c>
    </row>
    <row r="17" spans="1:9" s="25" customFormat="1" ht="21.75" customHeight="1">
      <c r="A17" s="313" t="s">
        <v>45</v>
      </c>
      <c r="B17" s="313"/>
      <c r="C17" s="26"/>
      <c r="D17" s="107">
        <f aca="true" t="shared" si="0" ref="D17:I17">SUM(D12:D16)</f>
        <v>2036</v>
      </c>
      <c r="E17" s="107">
        <f t="shared" si="0"/>
        <v>86770</v>
      </c>
      <c r="F17" s="107">
        <f t="shared" si="0"/>
        <v>0</v>
      </c>
      <c r="G17" s="107">
        <f t="shared" si="0"/>
        <v>88626</v>
      </c>
      <c r="H17" s="107">
        <f t="shared" si="0"/>
        <v>0</v>
      </c>
      <c r="I17" s="107">
        <f t="shared" si="0"/>
        <v>180</v>
      </c>
    </row>
    <row r="18" ht="4.5" customHeight="1"/>
    <row r="19" ht="14.25">
      <c r="A19" t="s">
        <v>125</v>
      </c>
    </row>
  </sheetData>
  <mergeCells count="14">
    <mergeCell ref="A17:B17"/>
    <mergeCell ref="E5:F5"/>
    <mergeCell ref="G5:H5"/>
    <mergeCell ref="C5:C8"/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2" sqref="E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ht="12.75">
      <c r="E1" s="41" t="s">
        <v>527</v>
      </c>
    </row>
    <row r="2" ht="12.75">
      <c r="E2" s="41" t="s">
        <v>85</v>
      </c>
    </row>
    <row r="3" ht="12.75">
      <c r="E3" s="41" t="s">
        <v>86</v>
      </c>
    </row>
    <row r="4" ht="12.75">
      <c r="E4" s="41" t="s">
        <v>87</v>
      </c>
    </row>
    <row r="6" spans="1:5" ht="19.5" customHeight="1">
      <c r="A6" s="277" t="s">
        <v>122</v>
      </c>
      <c r="B6" s="277"/>
      <c r="C6" s="277"/>
      <c r="D6" s="277"/>
      <c r="E6" s="277"/>
    </row>
    <row r="7" spans="4:5" ht="19.5" customHeight="1">
      <c r="D7" s="28"/>
      <c r="E7" s="28"/>
    </row>
    <row r="8" ht="19.5" customHeight="1">
      <c r="E8" s="48" t="s">
        <v>14</v>
      </c>
    </row>
    <row r="9" spans="1:5" ht="19.5" customHeight="1">
      <c r="A9" s="30" t="s">
        <v>18</v>
      </c>
      <c r="B9" s="30" t="s">
        <v>1</v>
      </c>
      <c r="C9" s="30" t="s">
        <v>2</v>
      </c>
      <c r="D9" s="30" t="s">
        <v>123</v>
      </c>
      <c r="E9" s="30" t="s">
        <v>124</v>
      </c>
    </row>
    <row r="10" spans="1:5" ht="7.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</row>
    <row r="11" spans="1:5" ht="30" customHeight="1">
      <c r="A11" s="49" t="s">
        <v>6</v>
      </c>
      <c r="B11" s="83">
        <v>921</v>
      </c>
      <c r="C11" s="83">
        <v>92109</v>
      </c>
      <c r="D11" s="49" t="s">
        <v>478</v>
      </c>
      <c r="E11" s="129">
        <v>308000</v>
      </c>
    </row>
    <row r="12" spans="1:5" ht="30" customHeight="1">
      <c r="A12" s="49"/>
      <c r="B12" s="49"/>
      <c r="C12" s="49"/>
      <c r="D12" s="49"/>
      <c r="E12" s="129"/>
    </row>
    <row r="13" spans="1:5" ht="30" customHeight="1">
      <c r="A13" s="49"/>
      <c r="B13" s="49"/>
      <c r="C13" s="49"/>
      <c r="D13" s="49"/>
      <c r="E13" s="129"/>
    </row>
    <row r="14" spans="1:5" ht="30" customHeight="1">
      <c r="A14" s="49"/>
      <c r="B14" s="49"/>
      <c r="C14" s="49"/>
      <c r="D14" s="49"/>
      <c r="E14" s="129"/>
    </row>
    <row r="15" spans="1:5" ht="30" customHeight="1">
      <c r="A15" s="314" t="s">
        <v>45</v>
      </c>
      <c r="B15" s="315"/>
      <c r="C15" s="315"/>
      <c r="D15" s="316"/>
      <c r="E15" s="129">
        <f>SUM(E11:E14)</f>
        <v>308000</v>
      </c>
    </row>
  </sheetData>
  <mergeCells count="2">
    <mergeCell ref="A6:E6"/>
    <mergeCell ref="A15:D15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0">
      <selection activeCell="D27" sqref="D2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ht="12.75">
      <c r="E1" s="41" t="s">
        <v>528</v>
      </c>
    </row>
    <row r="2" ht="12.75">
      <c r="E2" s="41" t="s">
        <v>85</v>
      </c>
    </row>
    <row r="3" ht="12.75">
      <c r="E3" s="41" t="s">
        <v>86</v>
      </c>
    </row>
    <row r="4" ht="12.75">
      <c r="E4" s="41" t="s">
        <v>87</v>
      </c>
    </row>
    <row r="6" spans="1:5" ht="48.75" customHeight="1">
      <c r="A6" s="317" t="s">
        <v>249</v>
      </c>
      <c r="B6" s="259"/>
      <c r="C6" s="259"/>
      <c r="D6" s="259"/>
      <c r="E6" s="259"/>
    </row>
    <row r="7" spans="4:5" ht="19.5" customHeight="1">
      <c r="D7" s="28"/>
      <c r="E7" s="28"/>
    </row>
    <row r="8" spans="4:5" ht="19.5" customHeight="1">
      <c r="D8" s="1"/>
      <c r="E8" s="6" t="s">
        <v>14</v>
      </c>
    </row>
    <row r="9" spans="1:6" ht="19.5" customHeight="1">
      <c r="A9" s="30" t="s">
        <v>18</v>
      </c>
      <c r="B9" s="30" t="s">
        <v>1</v>
      </c>
      <c r="C9" s="30" t="s">
        <v>2</v>
      </c>
      <c r="D9" s="30" t="s">
        <v>77</v>
      </c>
      <c r="E9" s="30" t="s">
        <v>248</v>
      </c>
      <c r="F9" s="30" t="s">
        <v>124</v>
      </c>
    </row>
    <row r="10" spans="1:6" s="88" customFormat="1" ht="7.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5</v>
      </c>
    </row>
    <row r="11" spans="1:6" ht="30" customHeight="1">
      <c r="A11" s="83" t="s">
        <v>6</v>
      </c>
      <c r="B11" s="174">
        <v>851</v>
      </c>
      <c r="C11" s="174">
        <v>85153</v>
      </c>
      <c r="D11" s="60" t="s">
        <v>538</v>
      </c>
      <c r="E11" s="12" t="s">
        <v>539</v>
      </c>
      <c r="F11" s="61">
        <v>3000</v>
      </c>
    </row>
    <row r="12" spans="1:6" ht="48" customHeight="1">
      <c r="A12" s="83" t="s">
        <v>7</v>
      </c>
      <c r="B12" s="174">
        <v>851</v>
      </c>
      <c r="C12" s="174">
        <v>85154</v>
      </c>
      <c r="D12" s="138" t="s">
        <v>545</v>
      </c>
      <c r="E12" s="12" t="s">
        <v>539</v>
      </c>
      <c r="F12" s="173">
        <v>4500</v>
      </c>
    </row>
    <row r="13" spans="1:6" ht="30" customHeight="1">
      <c r="A13" s="83" t="s">
        <v>8</v>
      </c>
      <c r="B13" s="174">
        <v>851</v>
      </c>
      <c r="C13" s="174">
        <v>85154</v>
      </c>
      <c r="D13" s="138" t="s">
        <v>540</v>
      </c>
      <c r="E13" s="12" t="s">
        <v>539</v>
      </c>
      <c r="F13" s="173">
        <v>20000</v>
      </c>
    </row>
    <row r="14" spans="1:6" ht="30" customHeight="1">
      <c r="A14" s="83" t="s">
        <v>0</v>
      </c>
      <c r="B14" s="174" t="s">
        <v>452</v>
      </c>
      <c r="C14" s="174" t="s">
        <v>541</v>
      </c>
      <c r="D14" s="138" t="s">
        <v>542</v>
      </c>
      <c r="E14" s="12" t="s">
        <v>539</v>
      </c>
      <c r="F14" s="173">
        <v>2500</v>
      </c>
    </row>
    <row r="15" spans="1:6" ht="52.5" customHeight="1">
      <c r="A15" s="83" t="s">
        <v>205</v>
      </c>
      <c r="B15" s="174">
        <v>851</v>
      </c>
      <c r="C15" s="174">
        <v>85154</v>
      </c>
      <c r="D15" s="138" t="s">
        <v>543</v>
      </c>
      <c r="E15" s="12" t="s">
        <v>539</v>
      </c>
      <c r="F15" s="173">
        <v>2500</v>
      </c>
    </row>
    <row r="16" spans="1:6" ht="30" customHeight="1">
      <c r="A16" s="83" t="s">
        <v>219</v>
      </c>
      <c r="B16" s="174">
        <v>851</v>
      </c>
      <c r="C16" s="174">
        <v>85154</v>
      </c>
      <c r="D16" s="138" t="s">
        <v>546</v>
      </c>
      <c r="E16" s="12" t="s">
        <v>539</v>
      </c>
      <c r="F16" s="173">
        <v>4000</v>
      </c>
    </row>
    <row r="17" spans="1:6" ht="30" customHeight="1">
      <c r="A17" s="314" t="s">
        <v>45</v>
      </c>
      <c r="B17" s="315"/>
      <c r="C17" s="315"/>
      <c r="D17" s="316"/>
      <c r="E17" s="49"/>
      <c r="F17" s="105">
        <f>SUM(F11:F16)</f>
        <v>36500</v>
      </c>
    </row>
    <row r="19" s="89" customFormat="1" ht="12.75"/>
    <row r="20" s="90" customFormat="1" ht="12.75"/>
  </sheetData>
  <mergeCells count="2">
    <mergeCell ref="A6:E6"/>
    <mergeCell ref="A17:D17"/>
  </mergeCells>
  <printOptions horizontalCentered="1"/>
  <pageMargins left="0.3937007874015748" right="0.3937007874015748" top="1.062992125984252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15" sqref="C1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ht="12.75">
      <c r="C1" s="41" t="s">
        <v>529</v>
      </c>
    </row>
    <row r="2" ht="12.75">
      <c r="C2" s="41" t="s">
        <v>85</v>
      </c>
    </row>
    <row r="3" ht="12.75">
      <c r="C3" s="41" t="s">
        <v>86</v>
      </c>
    </row>
    <row r="4" ht="12.75">
      <c r="C4" s="41" t="s">
        <v>87</v>
      </c>
    </row>
    <row r="6" spans="1:10" ht="19.5" customHeight="1">
      <c r="A6" s="274" t="s">
        <v>64</v>
      </c>
      <c r="B6" s="274"/>
      <c r="C6" s="274"/>
      <c r="D6" s="28"/>
      <c r="E6" s="28"/>
      <c r="F6" s="28"/>
      <c r="G6" s="28"/>
      <c r="H6" s="28"/>
      <c r="I6" s="28"/>
      <c r="J6" s="28"/>
    </row>
    <row r="7" spans="1:7" ht="19.5" customHeight="1">
      <c r="A7" s="274" t="s">
        <v>65</v>
      </c>
      <c r="B7" s="274"/>
      <c r="C7" s="274"/>
      <c r="D7" s="28"/>
      <c r="E7" s="28"/>
      <c r="F7" s="28"/>
      <c r="G7" s="28"/>
    </row>
    <row r="9" ht="12.75">
      <c r="C9" s="6" t="s">
        <v>14</v>
      </c>
    </row>
    <row r="10" spans="1:10" ht="19.5" customHeight="1">
      <c r="A10" s="30" t="s">
        <v>18</v>
      </c>
      <c r="B10" s="30" t="s">
        <v>66</v>
      </c>
      <c r="C10" s="30" t="s">
        <v>75</v>
      </c>
      <c r="D10" s="32"/>
      <c r="E10" s="32"/>
      <c r="F10" s="32"/>
      <c r="G10" s="32"/>
      <c r="H10" s="32"/>
      <c r="I10" s="33"/>
      <c r="J10" s="33"/>
    </row>
    <row r="11" spans="1:10" ht="28.5" customHeight="1">
      <c r="A11" s="34" t="s">
        <v>67</v>
      </c>
      <c r="B11" s="29" t="s">
        <v>68</v>
      </c>
      <c r="C11" s="105">
        <v>1000</v>
      </c>
      <c r="D11" s="32"/>
      <c r="E11" s="32"/>
      <c r="F11" s="32"/>
      <c r="G11" s="32"/>
      <c r="H11" s="32"/>
      <c r="I11" s="33"/>
      <c r="J11" s="33"/>
    </row>
    <row r="12" spans="1:10" ht="29.25" customHeight="1">
      <c r="A12" s="34" t="s">
        <v>69</v>
      </c>
      <c r="B12" s="29" t="s">
        <v>70</v>
      </c>
      <c r="C12" s="105">
        <f>SUM(C13:C13)</f>
        <v>12000</v>
      </c>
      <c r="D12" s="32"/>
      <c r="E12" s="32"/>
      <c r="F12" s="32"/>
      <c r="G12" s="32"/>
      <c r="H12" s="32"/>
      <c r="I12" s="33"/>
      <c r="J12" s="33"/>
    </row>
    <row r="13" spans="1:10" ht="27.75" customHeight="1">
      <c r="A13" s="83" t="s">
        <v>6</v>
      </c>
      <c r="B13" s="175" t="s">
        <v>533</v>
      </c>
      <c r="C13" s="129">
        <v>12000</v>
      </c>
      <c r="D13" s="32"/>
      <c r="E13" s="32"/>
      <c r="F13" s="32"/>
      <c r="G13" s="32"/>
      <c r="H13" s="32"/>
      <c r="I13" s="33"/>
      <c r="J13" s="33"/>
    </row>
    <row r="14" spans="1:10" ht="27.75" customHeight="1">
      <c r="A14" s="34" t="s">
        <v>71</v>
      </c>
      <c r="B14" s="29" t="s">
        <v>72</v>
      </c>
      <c r="C14" s="105">
        <f>C15</f>
        <v>12500</v>
      </c>
      <c r="D14" s="32"/>
      <c r="E14" s="32"/>
      <c r="F14" s="32"/>
      <c r="G14" s="32"/>
      <c r="H14" s="32"/>
      <c r="I14" s="33"/>
      <c r="J14" s="33"/>
    </row>
    <row r="15" spans="1:10" ht="18.75" customHeight="1">
      <c r="A15" s="83" t="s">
        <v>6</v>
      </c>
      <c r="B15" s="175" t="s">
        <v>11</v>
      </c>
      <c r="C15" s="129">
        <f>SUM(C16:C19)</f>
        <v>12500</v>
      </c>
      <c r="D15" s="32"/>
      <c r="E15" s="32"/>
      <c r="F15" s="32"/>
      <c r="G15" s="32"/>
      <c r="H15" s="32"/>
      <c r="I15" s="33"/>
      <c r="J15" s="33"/>
    </row>
    <row r="16" spans="1:10" ht="21" customHeight="1">
      <c r="A16" s="83"/>
      <c r="B16" s="175" t="s">
        <v>534</v>
      </c>
      <c r="C16" s="129">
        <v>1000</v>
      </c>
      <c r="D16" s="32"/>
      <c r="E16" s="32"/>
      <c r="F16" s="32"/>
      <c r="G16" s="32"/>
      <c r="H16" s="32"/>
      <c r="I16" s="33"/>
      <c r="J16" s="33"/>
    </row>
    <row r="17" spans="1:10" ht="22.5" customHeight="1">
      <c r="A17" s="83"/>
      <c r="B17" s="175" t="s">
        <v>535</v>
      </c>
      <c r="C17" s="129">
        <v>500</v>
      </c>
      <c r="D17" s="32"/>
      <c r="E17" s="32"/>
      <c r="F17" s="32"/>
      <c r="G17" s="32"/>
      <c r="H17" s="32"/>
      <c r="I17" s="33"/>
      <c r="J17" s="33"/>
    </row>
    <row r="18" spans="1:10" ht="21" customHeight="1">
      <c r="A18" s="83"/>
      <c r="B18" s="175" t="s">
        <v>536</v>
      </c>
      <c r="C18" s="129">
        <v>5000</v>
      </c>
      <c r="D18" s="32"/>
      <c r="E18" s="32"/>
      <c r="F18" s="32"/>
      <c r="G18" s="32"/>
      <c r="H18" s="32"/>
      <c r="I18" s="33"/>
      <c r="J18" s="33"/>
    </row>
    <row r="19" spans="1:10" ht="24" customHeight="1">
      <c r="A19" s="83"/>
      <c r="B19" s="175" t="s">
        <v>537</v>
      </c>
      <c r="C19" s="129">
        <v>6000</v>
      </c>
      <c r="D19" s="32"/>
      <c r="E19" s="32"/>
      <c r="F19" s="32"/>
      <c r="G19" s="32"/>
      <c r="H19" s="32"/>
      <c r="I19" s="33"/>
      <c r="J19" s="33"/>
    </row>
    <row r="20" spans="1:10" ht="29.25" customHeight="1">
      <c r="A20" s="34" t="s">
        <v>73</v>
      </c>
      <c r="B20" s="29" t="s">
        <v>74</v>
      </c>
      <c r="C20" s="105">
        <f>C11+C12-C15</f>
        <v>500</v>
      </c>
      <c r="D20" s="32"/>
      <c r="E20" s="32"/>
      <c r="F20" s="32"/>
      <c r="G20" s="32"/>
      <c r="H20" s="32"/>
      <c r="I20" s="33"/>
      <c r="J20" s="33"/>
    </row>
    <row r="21" spans="1:10" ht="15">
      <c r="A21" s="32"/>
      <c r="B21" s="32"/>
      <c r="C21" s="32"/>
      <c r="D21" s="32"/>
      <c r="E21" s="32"/>
      <c r="F21" s="32"/>
      <c r="G21" s="32"/>
      <c r="H21" s="32"/>
      <c r="I21" s="33"/>
      <c r="J21" s="33"/>
    </row>
    <row r="22" spans="1:10" ht="15">
      <c r="A22" s="32"/>
      <c r="B22" s="32"/>
      <c r="C22" s="32"/>
      <c r="D22" s="32"/>
      <c r="E22" s="32"/>
      <c r="F22" s="32"/>
      <c r="G22" s="32"/>
      <c r="H22" s="32"/>
      <c r="I22" s="33"/>
      <c r="J22" s="33"/>
    </row>
    <row r="23" spans="1:10" ht="15">
      <c r="A23" s="32"/>
      <c r="B23" s="32"/>
      <c r="C23" s="32"/>
      <c r="D23" s="32"/>
      <c r="E23" s="32"/>
      <c r="F23" s="32"/>
      <c r="G23" s="32"/>
      <c r="H23" s="32"/>
      <c r="I23" s="33"/>
      <c r="J23" s="33"/>
    </row>
    <row r="24" spans="1:10" ht="15">
      <c r="A24" s="32"/>
      <c r="B24" s="32"/>
      <c r="C24" s="32"/>
      <c r="D24" s="32"/>
      <c r="E24" s="32"/>
      <c r="F24" s="32"/>
      <c r="G24" s="32"/>
      <c r="H24" s="32"/>
      <c r="I24" s="33"/>
      <c r="J24" s="33"/>
    </row>
    <row r="25" spans="1:10" ht="15">
      <c r="A25" s="32"/>
      <c r="B25" s="32"/>
      <c r="C25" s="32"/>
      <c r="D25" s="32"/>
      <c r="E25" s="32"/>
      <c r="F25" s="32"/>
      <c r="G25" s="32"/>
      <c r="H25" s="32"/>
      <c r="I25" s="33"/>
      <c r="J25" s="33"/>
    </row>
    <row r="26" spans="1:10" ht="15">
      <c r="A26" s="32"/>
      <c r="B26" s="32"/>
      <c r="C26" s="32"/>
      <c r="D26" s="32"/>
      <c r="E26" s="32"/>
      <c r="F26" s="32"/>
      <c r="G26" s="32"/>
      <c r="H26" s="32"/>
      <c r="I26" s="33"/>
      <c r="J26" s="33"/>
    </row>
    <row r="27" spans="1:10" ht="1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5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5">
      <c r="A30" s="33"/>
      <c r="B30" s="33"/>
      <c r="C30" s="33"/>
      <c r="D30" s="33"/>
      <c r="E30" s="33"/>
      <c r="F30" s="33"/>
      <c r="G30" s="33"/>
      <c r="H30" s="33"/>
      <c r="I30" s="33"/>
      <c r="J30" s="33"/>
    </row>
  </sheetData>
  <mergeCells count="2">
    <mergeCell ref="A6:C6"/>
    <mergeCell ref="A7:C7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showZeros="0" tabSelected="1" workbookViewId="0" topLeftCell="A1">
      <selection activeCell="J87" sqref="J87"/>
    </sheetView>
  </sheetViews>
  <sheetFormatPr defaultColWidth="9.00390625" defaultRowHeight="12.75"/>
  <cols>
    <col min="1" max="1" width="4.00390625" style="77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2.75390625" style="0" customWidth="1"/>
    <col min="6" max="10" width="13.375" style="0" bestFit="1" customWidth="1"/>
  </cols>
  <sheetData>
    <row r="1" spans="1:10" ht="12.75" customHeight="1">
      <c r="A1" s="320" t="s">
        <v>90</v>
      </c>
      <c r="B1" s="320" t="s">
        <v>66</v>
      </c>
      <c r="C1" s="321"/>
      <c r="D1" s="322"/>
      <c r="E1" s="323" t="s">
        <v>126</v>
      </c>
      <c r="F1" s="321"/>
      <c r="G1" s="321"/>
      <c r="H1" s="321"/>
      <c r="I1" s="322"/>
      <c r="J1" s="260"/>
    </row>
    <row r="2" spans="1:10" ht="14.25">
      <c r="A2" s="320"/>
      <c r="B2" s="320"/>
      <c r="C2" s="53" t="s">
        <v>127</v>
      </c>
      <c r="D2" s="53" t="s">
        <v>128</v>
      </c>
      <c r="E2" s="53" t="s">
        <v>129</v>
      </c>
      <c r="F2" s="53" t="s">
        <v>130</v>
      </c>
      <c r="G2" s="53" t="s">
        <v>17</v>
      </c>
      <c r="H2" s="53" t="s">
        <v>58</v>
      </c>
      <c r="I2" s="53" t="s">
        <v>182</v>
      </c>
      <c r="J2" s="53" t="s">
        <v>544</v>
      </c>
    </row>
    <row r="3" spans="1:10" ht="12.75">
      <c r="A3" s="54">
        <v>1</v>
      </c>
      <c r="B3" s="54">
        <v>2</v>
      </c>
      <c r="C3" s="54">
        <v>4</v>
      </c>
      <c r="D3" s="54">
        <v>5</v>
      </c>
      <c r="E3" s="54">
        <v>6</v>
      </c>
      <c r="F3" s="54">
        <v>7</v>
      </c>
      <c r="G3" s="54">
        <v>8</v>
      </c>
      <c r="H3" s="54">
        <v>9</v>
      </c>
      <c r="I3" s="54">
        <v>10</v>
      </c>
      <c r="J3" s="54">
        <v>10</v>
      </c>
    </row>
    <row r="4" spans="1:10" s="25" customFormat="1" ht="12.75">
      <c r="A4" s="55">
        <v>1</v>
      </c>
      <c r="B4" s="56" t="s">
        <v>131</v>
      </c>
      <c r="C4" s="57">
        <f aca="true" t="shared" si="0" ref="C4:I4">C6+C11</f>
        <v>13726752</v>
      </c>
      <c r="D4" s="58">
        <f t="shared" si="0"/>
        <v>15235858.6</v>
      </c>
      <c r="E4" s="58">
        <f t="shared" si="0"/>
        <v>17157781</v>
      </c>
      <c r="F4" s="57">
        <f t="shared" si="0"/>
        <v>19972800</v>
      </c>
      <c r="G4" s="57">
        <f t="shared" si="0"/>
        <v>26389250</v>
      </c>
      <c r="H4" s="57">
        <f t="shared" si="0"/>
        <v>27288415</v>
      </c>
      <c r="I4" s="57">
        <f t="shared" si="0"/>
        <v>20846420</v>
      </c>
      <c r="J4" s="57">
        <f>J6+J11</f>
        <v>21339900</v>
      </c>
    </row>
    <row r="5" spans="1:10" ht="12.75">
      <c r="A5" s="59"/>
      <c r="B5" s="60" t="s">
        <v>132</v>
      </c>
      <c r="C5" s="61"/>
      <c r="D5" s="62"/>
      <c r="E5" s="62"/>
      <c r="F5" s="61"/>
      <c r="G5" s="61"/>
      <c r="H5" s="61"/>
      <c r="I5" s="61"/>
      <c r="J5" s="61"/>
    </row>
    <row r="6" spans="1:10" s="67" customFormat="1" ht="12.75">
      <c r="A6" s="63">
        <v>2</v>
      </c>
      <c r="B6" s="64" t="s">
        <v>133</v>
      </c>
      <c r="C6" s="65">
        <f aca="true" t="shared" si="1" ref="C6:I6">SUM(C8:C10)</f>
        <v>13603716</v>
      </c>
      <c r="D6" s="66">
        <f t="shared" si="1"/>
        <v>15054955.379999999</v>
      </c>
      <c r="E6" s="66">
        <f t="shared" si="1"/>
        <v>16907770.48</v>
      </c>
      <c r="F6" s="65">
        <f t="shared" si="1"/>
        <v>17084500</v>
      </c>
      <c r="G6" s="65">
        <f t="shared" si="1"/>
        <v>18479069</v>
      </c>
      <c r="H6" s="65">
        <f t="shared" si="1"/>
        <v>19945410</v>
      </c>
      <c r="I6" s="65">
        <f t="shared" si="1"/>
        <v>20616420</v>
      </c>
      <c r="J6" s="65">
        <f>SUM(J8:J10)</f>
        <v>21159900</v>
      </c>
    </row>
    <row r="7" spans="1:10" ht="12.75">
      <c r="A7" s="59"/>
      <c r="B7" s="60" t="s">
        <v>132</v>
      </c>
      <c r="C7" s="61"/>
      <c r="D7" s="62"/>
      <c r="E7" s="62"/>
      <c r="F7" s="61"/>
      <c r="G7" s="61"/>
      <c r="H7" s="61"/>
      <c r="I7" s="61"/>
      <c r="J7" s="61"/>
    </row>
    <row r="8" spans="1:10" ht="14.25">
      <c r="A8" s="59">
        <v>3</v>
      </c>
      <c r="B8" s="68" t="s">
        <v>183</v>
      </c>
      <c r="C8" s="69">
        <v>3156910</v>
      </c>
      <c r="D8" s="70">
        <v>3318934.38</v>
      </c>
      <c r="E8" s="70">
        <v>3680970.17</v>
      </c>
      <c r="F8" s="69">
        <v>3546309</v>
      </c>
      <c r="G8" s="69">
        <v>3900940</v>
      </c>
      <c r="H8" s="69">
        <v>4134996</v>
      </c>
      <c r="I8" s="69">
        <v>4224900</v>
      </c>
      <c r="J8" s="69">
        <v>4478422</v>
      </c>
    </row>
    <row r="9" spans="1:10" ht="12.75">
      <c r="A9" s="59">
        <v>4</v>
      </c>
      <c r="B9" s="68" t="s">
        <v>134</v>
      </c>
      <c r="C9" s="69">
        <v>7291432</v>
      </c>
      <c r="D9" s="70">
        <v>7883276</v>
      </c>
      <c r="E9" s="70">
        <v>8358511.27</v>
      </c>
      <c r="F9" s="69">
        <v>9071766</v>
      </c>
      <c r="G9" s="69">
        <v>9843719</v>
      </c>
      <c r="H9" s="69">
        <v>10679510</v>
      </c>
      <c r="I9" s="69">
        <v>11106690</v>
      </c>
      <c r="J9" s="69">
        <v>11434913</v>
      </c>
    </row>
    <row r="10" spans="1:10" ht="12.75">
      <c r="A10" s="59">
        <v>5</v>
      </c>
      <c r="B10" s="68" t="s">
        <v>135</v>
      </c>
      <c r="C10" s="69">
        <v>3155374</v>
      </c>
      <c r="D10" s="70">
        <v>3852745</v>
      </c>
      <c r="E10" s="70">
        <v>4868289.04</v>
      </c>
      <c r="F10" s="69">
        <v>4466425</v>
      </c>
      <c r="G10" s="69">
        <v>4734410</v>
      </c>
      <c r="H10" s="69">
        <v>5130904</v>
      </c>
      <c r="I10" s="69">
        <v>5284830</v>
      </c>
      <c r="J10" s="69">
        <v>5246565</v>
      </c>
    </row>
    <row r="11" spans="1:10" s="67" customFormat="1" ht="12.75">
      <c r="A11" s="63">
        <v>6</v>
      </c>
      <c r="B11" s="64" t="s">
        <v>136</v>
      </c>
      <c r="C11" s="71">
        <f>C13+C14</f>
        <v>123036</v>
      </c>
      <c r="D11" s="72">
        <f aca="true" t="shared" si="2" ref="D11:I11">D13+D14</f>
        <v>180903.22</v>
      </c>
      <c r="E11" s="71">
        <f t="shared" si="2"/>
        <v>250010.52</v>
      </c>
      <c r="F11" s="71">
        <f t="shared" si="2"/>
        <v>2888300</v>
      </c>
      <c r="G11" s="71">
        <f t="shared" si="2"/>
        <v>7910181</v>
      </c>
      <c r="H11" s="71">
        <f t="shared" si="2"/>
        <v>7343005</v>
      </c>
      <c r="I11" s="71">
        <f t="shared" si="2"/>
        <v>230000</v>
      </c>
      <c r="J11" s="71">
        <f>J13+J14</f>
        <v>180000</v>
      </c>
    </row>
    <row r="12" spans="1:10" ht="12.75">
      <c r="A12" s="59"/>
      <c r="B12" s="60" t="s">
        <v>137</v>
      </c>
      <c r="C12" s="69"/>
      <c r="D12" s="70"/>
      <c r="E12" s="70"/>
      <c r="F12" s="69"/>
      <c r="G12" s="69"/>
      <c r="H12" s="69"/>
      <c r="I12" s="69"/>
      <c r="J12" s="69"/>
    </row>
    <row r="13" spans="1:10" ht="12.75">
      <c r="A13" s="59">
        <v>7</v>
      </c>
      <c r="B13" s="68" t="s">
        <v>138</v>
      </c>
      <c r="C13" s="69">
        <v>12496</v>
      </c>
      <c r="D13" s="70">
        <v>27232.05</v>
      </c>
      <c r="E13" s="70">
        <v>20623.62</v>
      </c>
      <c r="F13" s="69">
        <v>65400</v>
      </c>
      <c r="G13" s="69">
        <v>70000</v>
      </c>
      <c r="H13" s="69">
        <v>75000</v>
      </c>
      <c r="I13" s="69">
        <v>80000</v>
      </c>
      <c r="J13" s="69">
        <v>80000</v>
      </c>
    </row>
    <row r="14" spans="1:10" ht="12.75">
      <c r="A14" s="59">
        <v>8</v>
      </c>
      <c r="B14" s="68" t="s">
        <v>139</v>
      </c>
      <c r="C14" s="69">
        <v>110540</v>
      </c>
      <c r="D14" s="70">
        <v>153671.17</v>
      </c>
      <c r="E14" s="70">
        <v>229386.9</v>
      </c>
      <c r="F14" s="69">
        <v>2822900</v>
      </c>
      <c r="G14" s="69">
        <v>7840181</v>
      </c>
      <c r="H14" s="69">
        <v>7268005</v>
      </c>
      <c r="I14" s="69">
        <v>150000</v>
      </c>
      <c r="J14" s="69">
        <v>100000</v>
      </c>
    </row>
    <row r="15" spans="1:10" s="25" customFormat="1" ht="12.75">
      <c r="A15" s="55">
        <v>9</v>
      </c>
      <c r="B15" s="56" t="s">
        <v>140</v>
      </c>
      <c r="C15" s="57">
        <f aca="true" t="shared" si="3" ref="C15:I15">C17+C21</f>
        <v>13309348</v>
      </c>
      <c r="D15" s="58">
        <f t="shared" si="3"/>
        <v>16030725</v>
      </c>
      <c r="E15" s="58">
        <f t="shared" si="3"/>
        <v>17157781</v>
      </c>
      <c r="F15" s="57">
        <f t="shared" si="3"/>
        <v>22329700</v>
      </c>
      <c r="G15" s="57">
        <f t="shared" si="3"/>
        <v>29649250</v>
      </c>
      <c r="H15" s="57">
        <f t="shared" si="3"/>
        <v>26888415</v>
      </c>
      <c r="I15" s="57">
        <f t="shared" si="3"/>
        <v>17971920</v>
      </c>
      <c r="J15" s="57">
        <f>J17+J21</f>
        <v>18577500</v>
      </c>
    </row>
    <row r="16" spans="1:10" ht="12.75">
      <c r="A16" s="59"/>
      <c r="B16" s="60" t="s">
        <v>132</v>
      </c>
      <c r="C16" s="61"/>
      <c r="D16" s="62"/>
      <c r="E16" s="62"/>
      <c r="F16" s="61"/>
      <c r="G16" s="61"/>
      <c r="H16" s="61"/>
      <c r="I16" s="61"/>
      <c r="J16" s="61"/>
    </row>
    <row r="17" spans="1:10" s="67" customFormat="1" ht="12.75">
      <c r="A17" s="63">
        <v>10</v>
      </c>
      <c r="B17" s="64" t="s">
        <v>141</v>
      </c>
      <c r="C17" s="71">
        <v>11751561</v>
      </c>
      <c r="D17" s="72">
        <v>13087561</v>
      </c>
      <c r="E17" s="72">
        <v>15355693</v>
      </c>
      <c r="F17" s="71">
        <v>15416042</v>
      </c>
      <c r="G17" s="71">
        <v>15647000</v>
      </c>
      <c r="H17" s="71">
        <v>15877945</v>
      </c>
      <c r="I17" s="71">
        <v>16371920</v>
      </c>
      <c r="J17" s="71">
        <v>17177500</v>
      </c>
    </row>
    <row r="18" spans="1:10" ht="12.75">
      <c r="A18" s="59"/>
      <c r="B18" s="60" t="s">
        <v>137</v>
      </c>
      <c r="C18" s="69"/>
      <c r="D18" s="70"/>
      <c r="E18" s="70"/>
      <c r="F18" s="69"/>
      <c r="G18" s="69"/>
      <c r="H18" s="69"/>
      <c r="I18" s="69"/>
      <c r="J18" s="69"/>
    </row>
    <row r="19" spans="1:10" ht="12.75">
      <c r="A19" s="59">
        <v>11</v>
      </c>
      <c r="B19" s="68" t="s">
        <v>142</v>
      </c>
      <c r="C19" s="69">
        <v>7740</v>
      </c>
      <c r="D19" s="70">
        <v>11699.97</v>
      </c>
      <c r="E19" s="70">
        <v>23314</v>
      </c>
      <c r="F19" s="69">
        <v>26000</v>
      </c>
      <c r="G19" s="69">
        <v>95000</v>
      </c>
      <c r="H19" s="69">
        <v>208000</v>
      </c>
      <c r="I19" s="69">
        <v>194000</v>
      </c>
      <c r="J19" s="69">
        <v>150000</v>
      </c>
    </row>
    <row r="20" spans="1:10" ht="12.75">
      <c r="A20" s="59">
        <v>12</v>
      </c>
      <c r="B20" s="68" t="s">
        <v>143</v>
      </c>
      <c r="C20" s="69">
        <v>0</v>
      </c>
      <c r="D20" s="70">
        <v>0</v>
      </c>
      <c r="E20" s="70"/>
      <c r="F20" s="69"/>
      <c r="G20" s="69"/>
      <c r="H20" s="69"/>
      <c r="I20" s="69"/>
      <c r="J20" s="69"/>
    </row>
    <row r="21" spans="1:10" s="67" customFormat="1" ht="12.75">
      <c r="A21" s="63">
        <v>13</v>
      </c>
      <c r="B21" s="64" t="s">
        <v>144</v>
      </c>
      <c r="C21" s="71">
        <v>1557787</v>
      </c>
      <c r="D21" s="72">
        <v>2943164</v>
      </c>
      <c r="E21" s="72">
        <v>1802088</v>
      </c>
      <c r="F21" s="71">
        <v>6913658</v>
      </c>
      <c r="G21" s="71">
        <v>14002250</v>
      </c>
      <c r="H21" s="71">
        <v>11010470</v>
      </c>
      <c r="I21" s="71">
        <v>1600000</v>
      </c>
      <c r="J21" s="71">
        <v>1400000</v>
      </c>
    </row>
    <row r="22" spans="1:10" ht="12.75">
      <c r="A22" s="59">
        <v>14</v>
      </c>
      <c r="B22" s="73" t="s">
        <v>145</v>
      </c>
      <c r="C22" s="61">
        <f aca="true" t="shared" si="4" ref="C22:I22">C4-C15</f>
        <v>417404</v>
      </c>
      <c r="D22" s="62">
        <f t="shared" si="4"/>
        <v>-794866.4000000004</v>
      </c>
      <c r="E22" s="62">
        <f t="shared" si="4"/>
        <v>0</v>
      </c>
      <c r="F22" s="61">
        <f t="shared" si="4"/>
        <v>-2356900</v>
      </c>
      <c r="G22" s="61">
        <f t="shared" si="4"/>
        <v>-3260000</v>
      </c>
      <c r="H22" s="61">
        <f t="shared" si="4"/>
        <v>400000</v>
      </c>
      <c r="I22" s="61">
        <f t="shared" si="4"/>
        <v>2874500</v>
      </c>
      <c r="J22" s="61">
        <f>J4-J15</f>
        <v>2762400</v>
      </c>
    </row>
    <row r="23" spans="1:10" ht="12.75">
      <c r="A23" s="59">
        <v>15</v>
      </c>
      <c r="B23" s="73" t="s">
        <v>146</v>
      </c>
      <c r="C23" s="61">
        <f aca="true" t="shared" si="5" ref="C23:I23">C24-C40</f>
        <v>-63771</v>
      </c>
      <c r="D23" s="62">
        <f t="shared" si="5"/>
        <v>1145419.81</v>
      </c>
      <c r="E23" s="62">
        <f t="shared" si="5"/>
        <v>-158519</v>
      </c>
      <c r="F23" s="61">
        <f t="shared" si="5"/>
        <v>2356900</v>
      </c>
      <c r="G23" s="61">
        <f t="shared" si="5"/>
        <v>3260000</v>
      </c>
      <c r="H23" s="61">
        <f t="shared" si="5"/>
        <v>-400000</v>
      </c>
      <c r="I23" s="61">
        <f t="shared" si="5"/>
        <v>-2874500</v>
      </c>
      <c r="J23" s="61">
        <f>J24-J40</f>
        <v>-2762400</v>
      </c>
    </row>
    <row r="24" spans="1:10" ht="14.25">
      <c r="A24" s="59">
        <v>16</v>
      </c>
      <c r="B24" s="73" t="s">
        <v>184</v>
      </c>
      <c r="C24" s="61">
        <f aca="true" t="shared" si="6" ref="C24:I24">C26+C29+C30+C31+C34+C37+C38+C39</f>
        <v>275329</v>
      </c>
      <c r="D24" s="62">
        <f t="shared" si="6"/>
        <v>1338576.81</v>
      </c>
      <c r="E24" s="62">
        <f t="shared" si="6"/>
        <v>350553</v>
      </c>
      <c r="F24" s="61">
        <f t="shared" si="6"/>
        <v>2776900</v>
      </c>
      <c r="G24" s="61">
        <f t="shared" si="6"/>
        <v>3560000</v>
      </c>
      <c r="H24" s="61">
        <f t="shared" si="6"/>
        <v>0</v>
      </c>
      <c r="I24" s="61">
        <f t="shared" si="6"/>
        <v>0</v>
      </c>
      <c r="J24" s="61">
        <f>J26+J29+J30+J31+J34+J37+J38+J39</f>
        <v>0</v>
      </c>
    </row>
    <row r="25" spans="1:10" ht="12.75">
      <c r="A25" s="59"/>
      <c r="B25" s="60" t="s">
        <v>132</v>
      </c>
      <c r="C25" s="61"/>
      <c r="D25" s="62"/>
      <c r="E25" s="62"/>
      <c r="F25" s="61"/>
      <c r="G25" s="61"/>
      <c r="H25" s="61"/>
      <c r="I25" s="61"/>
      <c r="J25" s="61"/>
    </row>
    <row r="26" spans="1:10" ht="12.75" customHeight="1">
      <c r="A26" s="59">
        <v>17</v>
      </c>
      <c r="B26" s="60" t="s">
        <v>147</v>
      </c>
      <c r="C26" s="69">
        <v>136907</v>
      </c>
      <c r="D26" s="70">
        <v>985322</v>
      </c>
      <c r="E26" s="70"/>
      <c r="F26" s="69">
        <v>2776900</v>
      </c>
      <c r="G26" s="69">
        <v>3560000</v>
      </c>
      <c r="H26" s="69"/>
      <c r="I26" s="69">
        <v>0</v>
      </c>
      <c r="J26" s="69">
        <v>0</v>
      </c>
    </row>
    <row r="27" spans="1:10" ht="12.75" customHeight="1">
      <c r="A27" s="59"/>
      <c r="B27" s="60" t="s">
        <v>5</v>
      </c>
      <c r="C27" s="69"/>
      <c r="D27" s="70"/>
      <c r="E27" s="70"/>
      <c r="F27" s="69"/>
      <c r="G27" s="69"/>
      <c r="H27" s="69"/>
      <c r="I27" s="69"/>
      <c r="J27" s="69"/>
    </row>
    <row r="28" spans="1:10" ht="43.5" customHeight="1">
      <c r="A28" s="59">
        <v>18</v>
      </c>
      <c r="B28" s="60" t="s">
        <v>148</v>
      </c>
      <c r="C28" s="69"/>
      <c r="D28" s="70"/>
      <c r="E28" s="70"/>
      <c r="F28" s="69">
        <v>673200</v>
      </c>
      <c r="G28" s="69">
        <v>3000000</v>
      </c>
      <c r="H28" s="69"/>
      <c r="I28" s="69"/>
      <c r="J28" s="69"/>
    </row>
    <row r="29" spans="1:10" ht="12.75">
      <c r="A29" s="59">
        <v>19</v>
      </c>
      <c r="B29" s="60" t="s">
        <v>149</v>
      </c>
      <c r="C29" s="69"/>
      <c r="D29" s="70"/>
      <c r="E29" s="70"/>
      <c r="F29" s="69"/>
      <c r="G29" s="69"/>
      <c r="H29" s="69"/>
      <c r="I29" s="69"/>
      <c r="J29" s="69"/>
    </row>
    <row r="30" spans="1:10" ht="12.75">
      <c r="A30" s="59">
        <v>20</v>
      </c>
      <c r="B30" s="60" t="s">
        <v>150</v>
      </c>
      <c r="C30" s="69"/>
      <c r="D30" s="70">
        <v>216347.81</v>
      </c>
      <c r="E30" s="70"/>
      <c r="F30" s="69"/>
      <c r="G30" s="69"/>
      <c r="H30" s="69"/>
      <c r="I30" s="69"/>
      <c r="J30" s="69"/>
    </row>
    <row r="31" spans="1:10" ht="12.75">
      <c r="A31" s="59">
        <v>21</v>
      </c>
      <c r="B31" s="60" t="s">
        <v>151</v>
      </c>
      <c r="C31" s="69"/>
      <c r="D31" s="70"/>
      <c r="E31" s="70"/>
      <c r="F31" s="69"/>
      <c r="G31" s="69"/>
      <c r="H31" s="69"/>
      <c r="I31" s="69"/>
      <c r="J31" s="69"/>
    </row>
    <row r="32" spans="1:10" ht="12.75">
      <c r="A32" s="59"/>
      <c r="B32" s="60" t="s">
        <v>5</v>
      </c>
      <c r="C32" s="69"/>
      <c r="D32" s="70"/>
      <c r="E32" s="70"/>
      <c r="F32" s="69"/>
      <c r="G32" s="69"/>
      <c r="H32" s="69"/>
      <c r="I32" s="69"/>
      <c r="J32" s="69"/>
    </row>
    <row r="33" spans="1:10" ht="40.5" customHeight="1">
      <c r="A33" s="59">
        <v>22</v>
      </c>
      <c r="B33" s="60" t="s">
        <v>148</v>
      </c>
      <c r="C33" s="69"/>
      <c r="D33" s="70"/>
      <c r="E33" s="70"/>
      <c r="F33" s="69"/>
      <c r="G33" s="69"/>
      <c r="H33" s="69"/>
      <c r="I33" s="69"/>
      <c r="J33" s="69"/>
    </row>
    <row r="34" spans="1:10" ht="25.5">
      <c r="A34" s="59">
        <v>23</v>
      </c>
      <c r="B34" s="60" t="s">
        <v>152</v>
      </c>
      <c r="C34" s="69"/>
      <c r="D34" s="70"/>
      <c r="E34" s="70"/>
      <c r="F34" s="69"/>
      <c r="G34" s="69"/>
      <c r="H34" s="69"/>
      <c r="I34" s="69"/>
      <c r="J34" s="69"/>
    </row>
    <row r="35" spans="1:10" ht="12.75">
      <c r="A35" s="59"/>
      <c r="B35" s="60" t="s">
        <v>5</v>
      </c>
      <c r="C35" s="69"/>
      <c r="D35" s="70"/>
      <c r="E35" s="70"/>
      <c r="F35" s="69"/>
      <c r="G35" s="69"/>
      <c r="H35" s="69"/>
      <c r="I35" s="69"/>
      <c r="J35" s="69"/>
    </row>
    <row r="36" spans="1:10" ht="51">
      <c r="A36" s="59">
        <v>24</v>
      </c>
      <c r="B36" s="60" t="s">
        <v>148</v>
      </c>
      <c r="C36" s="69"/>
      <c r="D36" s="70"/>
      <c r="E36" s="70"/>
      <c r="F36" s="69"/>
      <c r="G36" s="69"/>
      <c r="H36" s="69"/>
      <c r="I36" s="69"/>
      <c r="J36" s="69"/>
    </row>
    <row r="37" spans="1:10" ht="12.75">
      <c r="A37" s="59">
        <v>25</v>
      </c>
      <c r="B37" s="74" t="s">
        <v>153</v>
      </c>
      <c r="C37" s="69"/>
      <c r="D37" s="70"/>
      <c r="E37" s="70"/>
      <c r="F37" s="69"/>
      <c r="G37" s="69"/>
      <c r="H37" s="69"/>
      <c r="I37" s="69"/>
      <c r="J37" s="69"/>
    </row>
    <row r="38" spans="1:10" ht="12.75">
      <c r="A38" s="59">
        <v>26</v>
      </c>
      <c r="B38" s="60" t="s">
        <v>154</v>
      </c>
      <c r="C38" s="69">
        <v>138422</v>
      </c>
      <c r="D38" s="70">
        <v>136907</v>
      </c>
      <c r="E38" s="70">
        <v>350553</v>
      </c>
      <c r="F38" s="69"/>
      <c r="G38" s="69"/>
      <c r="H38" s="69"/>
      <c r="I38" s="69"/>
      <c r="J38" s="69"/>
    </row>
    <row r="39" spans="1:10" ht="12.75">
      <c r="A39" s="59">
        <v>27</v>
      </c>
      <c r="B39" s="60" t="s">
        <v>155</v>
      </c>
      <c r="C39" s="69"/>
      <c r="D39" s="70"/>
      <c r="E39" s="70"/>
      <c r="F39" s="69"/>
      <c r="G39" s="69"/>
      <c r="H39" s="69"/>
      <c r="I39" s="69"/>
      <c r="J39" s="69"/>
    </row>
    <row r="40" spans="1:10" ht="14.25">
      <c r="A40" s="59">
        <v>28</v>
      </c>
      <c r="B40" s="73" t="s">
        <v>185</v>
      </c>
      <c r="C40" s="61">
        <f aca="true" t="shared" si="7" ref="C40:I40">C42+C45+C46+C47+C50+C53</f>
        <v>339100</v>
      </c>
      <c r="D40" s="62">
        <f t="shared" si="7"/>
        <v>193157</v>
      </c>
      <c r="E40" s="62">
        <f t="shared" si="7"/>
        <v>509072</v>
      </c>
      <c r="F40" s="61">
        <f t="shared" si="7"/>
        <v>420000</v>
      </c>
      <c r="G40" s="61">
        <f t="shared" si="7"/>
        <v>300000</v>
      </c>
      <c r="H40" s="61">
        <f t="shared" si="7"/>
        <v>400000</v>
      </c>
      <c r="I40" s="61">
        <f t="shared" si="7"/>
        <v>2874500</v>
      </c>
      <c r="J40" s="61">
        <v>2762400</v>
      </c>
    </row>
    <row r="41" spans="1:10" ht="12.75">
      <c r="A41" s="59"/>
      <c r="B41" s="60" t="s">
        <v>132</v>
      </c>
      <c r="C41" s="61"/>
      <c r="D41" s="62"/>
      <c r="E41" s="62"/>
      <c r="F41" s="61"/>
      <c r="G41" s="61"/>
      <c r="H41" s="61"/>
      <c r="I41" s="61"/>
      <c r="J41" s="61"/>
    </row>
    <row r="42" spans="1:10" ht="12.75">
      <c r="A42" s="59">
        <v>29</v>
      </c>
      <c r="B42" s="60" t="s">
        <v>156</v>
      </c>
      <c r="C42" s="69">
        <v>339100</v>
      </c>
      <c r="D42" s="70">
        <v>193157</v>
      </c>
      <c r="E42" s="70">
        <v>509072</v>
      </c>
      <c r="F42" s="69">
        <v>420000</v>
      </c>
      <c r="G42" s="69">
        <v>300000</v>
      </c>
      <c r="H42" s="69">
        <v>400000</v>
      </c>
      <c r="I42" s="69">
        <v>2874500</v>
      </c>
      <c r="J42" s="69">
        <v>2762400</v>
      </c>
    </row>
    <row r="43" spans="1:10" ht="12.75">
      <c r="A43" s="59"/>
      <c r="B43" s="60" t="s">
        <v>5</v>
      </c>
      <c r="C43" s="69"/>
      <c r="D43" s="70"/>
      <c r="E43" s="70"/>
      <c r="F43" s="69"/>
      <c r="G43" s="69"/>
      <c r="H43" s="69"/>
      <c r="I43" s="69"/>
      <c r="J43" s="69"/>
    </row>
    <row r="44" spans="1:10" ht="44.25" customHeight="1">
      <c r="A44" s="59">
        <v>30</v>
      </c>
      <c r="B44" s="60" t="s">
        <v>148</v>
      </c>
      <c r="C44" s="69"/>
      <c r="D44" s="70"/>
      <c r="E44" s="70"/>
      <c r="F44" s="69"/>
      <c r="G44" s="69">
        <v>300000</v>
      </c>
      <c r="H44" s="69">
        <v>200000</v>
      </c>
      <c r="I44" s="69">
        <v>1673200</v>
      </c>
      <c r="J44" s="69">
        <v>1500000</v>
      </c>
    </row>
    <row r="45" spans="1:10" ht="12.75">
      <c r="A45" s="59">
        <v>31</v>
      </c>
      <c r="B45" s="60" t="s">
        <v>157</v>
      </c>
      <c r="C45" s="69"/>
      <c r="D45" s="70"/>
      <c r="E45" s="70"/>
      <c r="F45" s="69"/>
      <c r="G45" s="69"/>
      <c r="H45" s="69"/>
      <c r="I45" s="69"/>
      <c r="J45" s="69"/>
    </row>
    <row r="46" spans="1:10" ht="12.75">
      <c r="A46" s="59">
        <v>32</v>
      </c>
      <c r="B46" s="60" t="s">
        <v>158</v>
      </c>
      <c r="C46" s="69"/>
      <c r="D46" s="70"/>
      <c r="E46" s="70"/>
      <c r="F46" s="69"/>
      <c r="G46" s="69"/>
      <c r="H46" s="69"/>
      <c r="I46" s="69"/>
      <c r="J46" s="69"/>
    </row>
    <row r="47" spans="1:10" ht="12.75">
      <c r="A47" s="59">
        <v>33</v>
      </c>
      <c r="B47" s="60" t="s">
        <v>159</v>
      </c>
      <c r="C47" s="69"/>
      <c r="D47" s="70"/>
      <c r="E47" s="70"/>
      <c r="F47" s="69"/>
      <c r="G47" s="69"/>
      <c r="H47" s="69"/>
      <c r="I47" s="69"/>
      <c r="J47" s="69"/>
    </row>
    <row r="48" spans="1:10" ht="12.75">
      <c r="A48" s="59"/>
      <c r="B48" s="60" t="s">
        <v>5</v>
      </c>
      <c r="C48" s="69"/>
      <c r="D48" s="70"/>
      <c r="E48" s="70"/>
      <c r="F48" s="69"/>
      <c r="G48" s="69"/>
      <c r="H48" s="69"/>
      <c r="I48" s="69"/>
      <c r="J48" s="69"/>
    </row>
    <row r="49" spans="1:10" ht="38.25" customHeight="1">
      <c r="A49" s="59">
        <v>34</v>
      </c>
      <c r="B49" s="60" t="s">
        <v>148</v>
      </c>
      <c r="C49" s="69"/>
      <c r="D49" s="70"/>
      <c r="E49" s="70"/>
      <c r="F49" s="69"/>
      <c r="G49" s="69"/>
      <c r="H49" s="69"/>
      <c r="I49" s="69"/>
      <c r="J49" s="69"/>
    </row>
    <row r="50" spans="1:10" ht="12.75">
      <c r="A50" s="59">
        <v>35</v>
      </c>
      <c r="B50" s="60" t="s">
        <v>160</v>
      </c>
      <c r="C50" s="69"/>
      <c r="D50" s="70"/>
      <c r="E50" s="70"/>
      <c r="F50" s="69"/>
      <c r="G50" s="69"/>
      <c r="H50" s="69"/>
      <c r="I50" s="69"/>
      <c r="J50" s="69"/>
    </row>
    <row r="51" spans="1:10" ht="12.75">
      <c r="A51" s="59"/>
      <c r="B51" s="60" t="s">
        <v>5</v>
      </c>
      <c r="C51" s="69"/>
      <c r="D51" s="70"/>
      <c r="E51" s="70"/>
      <c r="F51" s="69"/>
      <c r="G51" s="69"/>
      <c r="H51" s="69"/>
      <c r="I51" s="69"/>
      <c r="J51" s="69"/>
    </row>
    <row r="52" spans="1:10" ht="42" customHeight="1">
      <c r="A52" s="59">
        <v>36</v>
      </c>
      <c r="B52" s="60" t="s">
        <v>148</v>
      </c>
      <c r="C52" s="69"/>
      <c r="D52" s="70"/>
      <c r="E52" s="70"/>
      <c r="F52" s="69"/>
      <c r="G52" s="69"/>
      <c r="H52" s="69"/>
      <c r="I52" s="69"/>
      <c r="J52" s="69"/>
    </row>
    <row r="53" spans="1:10" ht="12.75">
      <c r="A53" s="59">
        <v>37</v>
      </c>
      <c r="B53" s="60" t="s">
        <v>161</v>
      </c>
      <c r="C53" s="69"/>
      <c r="D53" s="70"/>
      <c r="E53" s="70"/>
      <c r="F53" s="69"/>
      <c r="G53" s="69"/>
      <c r="H53" s="69"/>
      <c r="I53" s="69"/>
      <c r="J53" s="69"/>
    </row>
    <row r="54" spans="1:10" ht="14.25">
      <c r="A54" s="59">
        <v>38</v>
      </c>
      <c r="B54" s="73" t="s">
        <v>186</v>
      </c>
      <c r="C54" s="61">
        <f aca="true" t="shared" si="8" ref="C54:I54">C56+C59+C62+C65+C66</f>
        <v>0</v>
      </c>
      <c r="D54" s="61">
        <f t="shared" si="8"/>
        <v>929072</v>
      </c>
      <c r="E54" s="61">
        <f t="shared" si="8"/>
        <v>420000</v>
      </c>
      <c r="F54" s="61">
        <f t="shared" si="8"/>
        <v>2776900</v>
      </c>
      <c r="G54" s="61">
        <f t="shared" si="8"/>
        <v>6036900</v>
      </c>
      <c r="H54" s="61">
        <f t="shared" si="8"/>
        <v>5636900</v>
      </c>
      <c r="I54" s="61">
        <f t="shared" si="8"/>
        <v>2762400</v>
      </c>
      <c r="J54" s="61">
        <f>J56+J59+J62+J65+J66</f>
        <v>0</v>
      </c>
    </row>
    <row r="55" spans="1:10" ht="12.75">
      <c r="A55" s="59"/>
      <c r="B55" s="60" t="s">
        <v>132</v>
      </c>
      <c r="C55" s="61"/>
      <c r="D55" s="62"/>
      <c r="E55" s="62"/>
      <c r="F55" s="61"/>
      <c r="G55" s="61"/>
      <c r="H55" s="61"/>
      <c r="I55" s="61"/>
      <c r="J55" s="61"/>
    </row>
    <row r="56" spans="1:10" ht="12.75">
      <c r="A56" s="59">
        <v>39</v>
      </c>
      <c r="B56" s="60" t="s">
        <v>162</v>
      </c>
      <c r="C56" s="69"/>
      <c r="D56" s="70">
        <v>929072</v>
      </c>
      <c r="E56" s="70">
        <f aca="true" t="shared" si="9" ref="E56:J56">D56+E26-E42</f>
        <v>420000</v>
      </c>
      <c r="F56" s="69">
        <f t="shared" si="9"/>
        <v>2776900</v>
      </c>
      <c r="G56" s="69">
        <f t="shared" si="9"/>
        <v>6036900</v>
      </c>
      <c r="H56" s="69">
        <f t="shared" si="9"/>
        <v>5636900</v>
      </c>
      <c r="I56" s="69">
        <f t="shared" si="9"/>
        <v>2762400</v>
      </c>
      <c r="J56" s="69">
        <f t="shared" si="9"/>
        <v>0</v>
      </c>
    </row>
    <row r="57" spans="1:10" ht="12.75">
      <c r="A57" s="59"/>
      <c r="B57" s="60" t="s">
        <v>5</v>
      </c>
      <c r="C57" s="69"/>
      <c r="D57" s="70"/>
      <c r="E57" s="70"/>
      <c r="F57" s="69"/>
      <c r="G57" s="69"/>
      <c r="H57" s="69"/>
      <c r="I57" s="69"/>
      <c r="J57" s="69"/>
    </row>
    <row r="58" spans="1:10" ht="42.75" customHeight="1">
      <c r="A58" s="59">
        <v>40</v>
      </c>
      <c r="B58" s="60" t="s">
        <v>148</v>
      </c>
      <c r="C58" s="69"/>
      <c r="D58" s="70"/>
      <c r="E58" s="70"/>
      <c r="F58" s="69">
        <v>673200</v>
      </c>
      <c r="G58" s="69">
        <v>3373200</v>
      </c>
      <c r="H58" s="69">
        <v>3173200</v>
      </c>
      <c r="I58" s="69">
        <v>1500000</v>
      </c>
      <c r="J58" s="69"/>
    </row>
    <row r="59" spans="1:10" ht="12.75">
      <c r="A59" s="59">
        <v>41</v>
      </c>
      <c r="B59" s="60" t="s">
        <v>163</v>
      </c>
      <c r="C59" s="69"/>
      <c r="D59" s="70"/>
      <c r="E59" s="70"/>
      <c r="F59" s="69"/>
      <c r="G59" s="69"/>
      <c r="H59" s="69"/>
      <c r="I59" s="69"/>
      <c r="J59" s="69"/>
    </row>
    <row r="60" spans="1:10" ht="12.75">
      <c r="A60" s="59"/>
      <c r="B60" s="60" t="s">
        <v>5</v>
      </c>
      <c r="C60" s="69"/>
      <c r="D60" s="70"/>
      <c r="E60" s="70"/>
      <c r="F60" s="69"/>
      <c r="G60" s="69"/>
      <c r="H60" s="69"/>
      <c r="I60" s="69"/>
      <c r="J60" s="69"/>
    </row>
    <row r="61" spans="1:10" ht="38.25" customHeight="1">
      <c r="A61" s="59">
        <v>42</v>
      </c>
      <c r="B61" s="60" t="s">
        <v>148</v>
      </c>
      <c r="C61" s="69"/>
      <c r="D61" s="70"/>
      <c r="E61" s="70"/>
      <c r="F61" s="69"/>
      <c r="G61" s="69"/>
      <c r="H61" s="69"/>
      <c r="I61" s="69"/>
      <c r="J61" s="69"/>
    </row>
    <row r="62" spans="1:10" ht="12.75">
      <c r="A62" s="59">
        <v>43</v>
      </c>
      <c r="B62" s="60" t="s">
        <v>164</v>
      </c>
      <c r="C62" s="69"/>
      <c r="D62" s="70"/>
      <c r="E62" s="70"/>
      <c r="F62" s="69"/>
      <c r="G62" s="69"/>
      <c r="H62" s="69"/>
      <c r="I62" s="69"/>
      <c r="J62" s="69"/>
    </row>
    <row r="63" spans="1:10" ht="12.75">
      <c r="A63" s="59"/>
      <c r="B63" s="60" t="s">
        <v>5</v>
      </c>
      <c r="C63" s="69"/>
      <c r="D63" s="70"/>
      <c r="E63" s="70"/>
      <c r="F63" s="69"/>
      <c r="G63" s="69"/>
      <c r="H63" s="69"/>
      <c r="I63" s="69"/>
      <c r="J63" s="69"/>
    </row>
    <row r="64" spans="1:10" ht="40.5" customHeight="1">
      <c r="A64" s="59">
        <v>44</v>
      </c>
      <c r="B64" s="60" t="s">
        <v>148</v>
      </c>
      <c r="C64" s="69"/>
      <c r="D64" s="70"/>
      <c r="E64" s="70"/>
      <c r="F64" s="69"/>
      <c r="G64" s="69"/>
      <c r="H64" s="69"/>
      <c r="I64" s="69"/>
      <c r="J64" s="69"/>
    </row>
    <row r="65" spans="1:10" ht="14.25">
      <c r="A65" s="59">
        <v>45</v>
      </c>
      <c r="B65" s="60" t="s">
        <v>187</v>
      </c>
      <c r="C65" s="69"/>
      <c r="D65" s="70"/>
      <c r="E65" s="70"/>
      <c r="F65" s="69"/>
      <c r="G65" s="69"/>
      <c r="H65" s="69"/>
      <c r="I65" s="69"/>
      <c r="J65" s="69"/>
    </row>
    <row r="66" spans="1:10" ht="12.75">
      <c r="A66" s="59">
        <v>46</v>
      </c>
      <c r="B66" s="60" t="s">
        <v>165</v>
      </c>
      <c r="C66" s="69"/>
      <c r="D66" s="70"/>
      <c r="E66" s="70"/>
      <c r="F66" s="69"/>
      <c r="G66" s="69"/>
      <c r="H66" s="69"/>
      <c r="I66" s="69"/>
      <c r="J66" s="69"/>
    </row>
    <row r="67" spans="1:10" ht="12.75">
      <c r="A67" s="59"/>
      <c r="B67" s="60" t="s">
        <v>5</v>
      </c>
      <c r="C67" s="69"/>
      <c r="D67" s="70"/>
      <c r="E67" s="70"/>
      <c r="F67" s="69"/>
      <c r="G67" s="69"/>
      <c r="H67" s="69"/>
      <c r="I67" s="69"/>
      <c r="J67" s="69"/>
    </row>
    <row r="68" spans="1:10" ht="12.75">
      <c r="A68" s="59">
        <v>47</v>
      </c>
      <c r="B68" s="60" t="s">
        <v>166</v>
      </c>
      <c r="C68" s="69"/>
      <c r="D68" s="70"/>
      <c r="E68" s="70"/>
      <c r="F68" s="69"/>
      <c r="G68" s="69"/>
      <c r="H68" s="69"/>
      <c r="I68" s="69"/>
      <c r="J68" s="69"/>
    </row>
    <row r="69" spans="1:10" ht="12.75">
      <c r="A69" s="59">
        <v>48</v>
      </c>
      <c r="B69" s="60" t="s">
        <v>167</v>
      </c>
      <c r="C69" s="69"/>
      <c r="D69" s="70"/>
      <c r="E69" s="70"/>
      <c r="F69" s="69"/>
      <c r="G69" s="69"/>
      <c r="H69" s="69"/>
      <c r="I69" s="69"/>
      <c r="J69" s="69"/>
    </row>
    <row r="70" spans="1:10" ht="12.75">
      <c r="A70" s="59">
        <v>49</v>
      </c>
      <c r="B70" s="60" t="s">
        <v>168</v>
      </c>
      <c r="C70" s="62">
        <f aca="true" t="shared" si="10" ref="C70:I70">IF(C4=0,0,C54/C4*100)</f>
        <v>0</v>
      </c>
      <c r="D70" s="62">
        <f t="shared" si="10"/>
        <v>6.097930050361586</v>
      </c>
      <c r="E70" s="62">
        <f t="shared" si="10"/>
        <v>2.4478689872542376</v>
      </c>
      <c r="F70" s="62">
        <f t="shared" si="10"/>
        <v>13.903408635744613</v>
      </c>
      <c r="G70" s="62">
        <f t="shared" si="10"/>
        <v>22.87636063927546</v>
      </c>
      <c r="H70" s="62">
        <f t="shared" si="10"/>
        <v>20.656751225749094</v>
      </c>
      <c r="I70" s="62">
        <f t="shared" si="10"/>
        <v>13.251196128639833</v>
      </c>
      <c r="J70" s="62">
        <f>IF(J4=0,0,J54/J4*100)</f>
        <v>0</v>
      </c>
    </row>
    <row r="71" spans="1:10" ht="25.5">
      <c r="A71" s="59">
        <v>50</v>
      </c>
      <c r="B71" s="60" t="s">
        <v>169</v>
      </c>
      <c r="C71" s="62">
        <f aca="true" t="shared" si="11" ref="C71:I71">(C54-C58-C61-C64)/C4*100</f>
        <v>0</v>
      </c>
      <c r="D71" s="62">
        <f t="shared" si="11"/>
        <v>6.097930050361586</v>
      </c>
      <c r="E71" s="62">
        <f t="shared" si="11"/>
        <v>2.4478689872542376</v>
      </c>
      <c r="F71" s="62">
        <f t="shared" si="11"/>
        <v>10.532824641512457</v>
      </c>
      <c r="G71" s="62">
        <f t="shared" si="11"/>
        <v>10.093882925812595</v>
      </c>
      <c r="H71" s="62">
        <f t="shared" si="11"/>
        <v>9.028373395816502</v>
      </c>
      <c r="I71" s="62">
        <f t="shared" si="11"/>
        <v>6.055716041411427</v>
      </c>
      <c r="J71" s="62">
        <f>(J54-J58-J61-J64)/J4*100</f>
        <v>0</v>
      </c>
    </row>
    <row r="72" spans="1:10" ht="25.5">
      <c r="A72" s="59">
        <v>51</v>
      </c>
      <c r="B72" s="60" t="s">
        <v>170</v>
      </c>
      <c r="C72" s="62">
        <f aca="true" t="shared" si="12" ref="C72:I72">C54/(C8+C11-C14)*100</f>
        <v>0</v>
      </c>
      <c r="D72" s="62">
        <f t="shared" si="12"/>
        <v>27.76526569839504</v>
      </c>
      <c r="E72" s="62">
        <f t="shared" si="12"/>
        <v>11.346463816063403</v>
      </c>
      <c r="F72" s="62">
        <f t="shared" si="12"/>
        <v>76.88603926839068</v>
      </c>
      <c r="G72" s="62">
        <f t="shared" si="12"/>
        <v>152.02697598049832</v>
      </c>
      <c r="H72" s="62">
        <f t="shared" si="12"/>
        <v>133.8932388534336</v>
      </c>
      <c r="I72" s="62">
        <f t="shared" si="12"/>
        <v>64.16873794977816</v>
      </c>
      <c r="J72" s="62">
        <f>J54/(J8+J11-J14)*100</f>
        <v>0</v>
      </c>
    </row>
    <row r="73" spans="1:10" ht="38.25">
      <c r="A73" s="59">
        <v>52</v>
      </c>
      <c r="B73" s="60" t="s">
        <v>171</v>
      </c>
      <c r="C73" s="62">
        <f aca="true" t="shared" si="13" ref="C73:I73">(C54-C58-C61-C64)/(C8+C11-C14)*100</f>
        <v>0</v>
      </c>
      <c r="D73" s="62">
        <f t="shared" si="13"/>
        <v>27.76526569839504</v>
      </c>
      <c r="E73" s="62">
        <f t="shared" si="13"/>
        <v>11.346463816063403</v>
      </c>
      <c r="F73" s="62">
        <f t="shared" si="13"/>
        <v>58.24666383698133</v>
      </c>
      <c r="G73" s="62">
        <f t="shared" si="13"/>
        <v>67.07983500128432</v>
      </c>
      <c r="H73" s="62">
        <f t="shared" si="13"/>
        <v>58.520245624936464</v>
      </c>
      <c r="I73" s="62">
        <f t="shared" si="13"/>
        <v>29.32472299008107</v>
      </c>
      <c r="J73" s="62">
        <f>(J54-J58-J61-J64)/(J8+J11-J14)*100</f>
        <v>0</v>
      </c>
    </row>
    <row r="74" spans="1:10" ht="14.25">
      <c r="A74" s="59">
        <v>53</v>
      </c>
      <c r="B74" s="73" t="s">
        <v>188</v>
      </c>
      <c r="C74" s="61">
        <f aca="true" t="shared" si="14" ref="C74:I74">C76+C79+C82+C85</f>
        <v>0</v>
      </c>
      <c r="D74" s="62">
        <f t="shared" si="14"/>
        <v>204856.97</v>
      </c>
      <c r="E74" s="62">
        <f t="shared" si="14"/>
        <v>532386</v>
      </c>
      <c r="F74" s="62">
        <f t="shared" si="14"/>
        <v>446000</v>
      </c>
      <c r="G74" s="62">
        <f t="shared" si="14"/>
        <v>395000</v>
      </c>
      <c r="H74" s="62">
        <f t="shared" si="14"/>
        <v>608000</v>
      </c>
      <c r="I74" s="62">
        <f t="shared" si="14"/>
        <v>3068500</v>
      </c>
      <c r="J74" s="62">
        <f>J76+J79+J82+J85</f>
        <v>2912400</v>
      </c>
    </row>
    <row r="75" spans="1:10" ht="15" customHeight="1">
      <c r="A75" s="59"/>
      <c r="B75" s="60" t="s">
        <v>172</v>
      </c>
      <c r="C75" s="61"/>
      <c r="D75" s="62"/>
      <c r="E75" s="62"/>
      <c r="F75" s="62"/>
      <c r="G75" s="62"/>
      <c r="H75" s="62"/>
      <c r="I75" s="62"/>
      <c r="J75" s="62"/>
    </row>
    <row r="76" spans="1:10" ht="12.75">
      <c r="A76" s="59">
        <v>54</v>
      </c>
      <c r="B76" s="60" t="s">
        <v>173</v>
      </c>
      <c r="C76" s="69"/>
      <c r="D76" s="70">
        <f aca="true" t="shared" si="15" ref="D76:I76">D19+D42</f>
        <v>204856.97</v>
      </c>
      <c r="E76" s="70">
        <f t="shared" si="15"/>
        <v>532386</v>
      </c>
      <c r="F76" s="70">
        <f t="shared" si="15"/>
        <v>446000</v>
      </c>
      <c r="G76" s="70">
        <f t="shared" si="15"/>
        <v>395000</v>
      </c>
      <c r="H76" s="70">
        <f t="shared" si="15"/>
        <v>608000</v>
      </c>
      <c r="I76" s="70">
        <f t="shared" si="15"/>
        <v>3068500</v>
      </c>
      <c r="J76" s="70">
        <f>J19+J42</f>
        <v>2912400</v>
      </c>
    </row>
    <row r="77" spans="1:10" ht="12.75">
      <c r="A77" s="59"/>
      <c r="B77" s="60" t="s">
        <v>5</v>
      </c>
      <c r="C77" s="69"/>
      <c r="D77" s="70"/>
      <c r="E77" s="70"/>
      <c r="F77" s="70"/>
      <c r="G77" s="70"/>
      <c r="H77" s="70"/>
      <c r="I77" s="70"/>
      <c r="J77" s="70"/>
    </row>
    <row r="78" spans="1:10" ht="39" customHeight="1">
      <c r="A78" s="59">
        <v>55</v>
      </c>
      <c r="B78" s="60" t="s">
        <v>148</v>
      </c>
      <c r="C78" s="69"/>
      <c r="D78" s="70"/>
      <c r="E78" s="70"/>
      <c r="F78" s="70"/>
      <c r="G78" s="70">
        <v>395000</v>
      </c>
      <c r="H78" s="70">
        <v>304000</v>
      </c>
      <c r="I78" s="70">
        <v>1793200</v>
      </c>
      <c r="J78" s="70">
        <v>1585000</v>
      </c>
    </row>
    <row r="79" spans="1:10" ht="12.75">
      <c r="A79" s="59">
        <v>56</v>
      </c>
      <c r="B79" s="60" t="s">
        <v>174</v>
      </c>
      <c r="C79" s="69"/>
      <c r="D79" s="70"/>
      <c r="E79" s="70"/>
      <c r="F79" s="70"/>
      <c r="G79" s="70"/>
      <c r="H79" s="70"/>
      <c r="I79" s="70"/>
      <c r="J79" s="70"/>
    </row>
    <row r="80" spans="1:10" ht="12.75">
      <c r="A80" s="59"/>
      <c r="B80" s="60" t="s">
        <v>5</v>
      </c>
      <c r="C80" s="69"/>
      <c r="D80" s="70"/>
      <c r="E80" s="70"/>
      <c r="F80" s="70"/>
      <c r="G80" s="70"/>
      <c r="H80" s="70"/>
      <c r="I80" s="70"/>
      <c r="J80" s="70"/>
    </row>
    <row r="81" spans="1:10" ht="36.75" customHeight="1">
      <c r="A81" s="59">
        <v>57</v>
      </c>
      <c r="B81" s="60" t="s">
        <v>148</v>
      </c>
      <c r="C81" s="69"/>
      <c r="D81" s="70"/>
      <c r="E81" s="70"/>
      <c r="F81" s="70"/>
      <c r="G81" s="70"/>
      <c r="H81" s="70"/>
      <c r="I81" s="70"/>
      <c r="J81" s="70"/>
    </row>
    <row r="82" spans="1:10" ht="12.75">
      <c r="A82" s="59">
        <v>58</v>
      </c>
      <c r="B82" s="60" t="s">
        <v>175</v>
      </c>
      <c r="C82" s="69"/>
      <c r="D82" s="70"/>
      <c r="E82" s="70"/>
      <c r="F82" s="70"/>
      <c r="G82" s="70"/>
      <c r="H82" s="70"/>
      <c r="I82" s="70"/>
      <c r="J82" s="70"/>
    </row>
    <row r="83" spans="1:10" ht="12.75">
      <c r="A83" s="59"/>
      <c r="B83" s="60" t="s">
        <v>5</v>
      </c>
      <c r="C83" s="69"/>
      <c r="D83" s="70"/>
      <c r="E83" s="70"/>
      <c r="F83" s="70"/>
      <c r="G83" s="70"/>
      <c r="H83" s="70"/>
      <c r="I83" s="70"/>
      <c r="J83" s="70"/>
    </row>
    <row r="84" spans="1:10" ht="41.25" customHeight="1">
      <c r="A84" s="59">
        <v>59</v>
      </c>
      <c r="B84" s="60" t="s">
        <v>148</v>
      </c>
      <c r="C84" s="69"/>
      <c r="D84" s="70"/>
      <c r="E84" s="70"/>
      <c r="F84" s="70"/>
      <c r="G84" s="70"/>
      <c r="H84" s="70"/>
      <c r="I84" s="70"/>
      <c r="J84" s="70"/>
    </row>
    <row r="85" spans="1:10" ht="13.5" customHeight="1">
      <c r="A85" s="59">
        <v>60</v>
      </c>
      <c r="B85" s="60" t="s">
        <v>189</v>
      </c>
      <c r="C85" s="69"/>
      <c r="D85" s="70"/>
      <c r="E85" s="70"/>
      <c r="F85" s="70"/>
      <c r="G85" s="70"/>
      <c r="H85" s="70"/>
      <c r="I85" s="70"/>
      <c r="J85" s="70"/>
    </row>
    <row r="86" spans="1:10" ht="12.75">
      <c r="A86" s="59">
        <v>61</v>
      </c>
      <c r="B86" s="60" t="s">
        <v>176</v>
      </c>
      <c r="C86" s="70">
        <f aca="true" t="shared" si="16" ref="C86:I86">C76/C4*100</f>
        <v>0</v>
      </c>
      <c r="D86" s="70">
        <f t="shared" si="16"/>
        <v>1.3445712209484537</v>
      </c>
      <c r="E86" s="70">
        <f t="shared" si="16"/>
        <v>3.102883758686511</v>
      </c>
      <c r="F86" s="70">
        <f t="shared" si="16"/>
        <v>2.233036930225106</v>
      </c>
      <c r="G86" s="70">
        <f t="shared" si="16"/>
        <v>1.496821622440956</v>
      </c>
      <c r="H86" s="70">
        <f t="shared" si="16"/>
        <v>2.2280517208493054</v>
      </c>
      <c r="I86" s="70">
        <f t="shared" si="16"/>
        <v>14.71955376510691</v>
      </c>
      <c r="J86" s="70">
        <f>J76/J4*100</f>
        <v>13.64767407532369</v>
      </c>
    </row>
    <row r="87" spans="1:10" ht="25.5">
      <c r="A87" s="59">
        <v>62</v>
      </c>
      <c r="B87" s="60" t="s">
        <v>177</v>
      </c>
      <c r="C87" s="70">
        <f aca="true" t="shared" si="17" ref="C87:I87">(C74-C78-C81-C84)/C4*100</f>
        <v>0</v>
      </c>
      <c r="D87" s="70">
        <f t="shared" si="17"/>
        <v>1.3445712209484537</v>
      </c>
      <c r="E87" s="70">
        <f t="shared" si="17"/>
        <v>3.102883758686511</v>
      </c>
      <c r="F87" s="70">
        <f t="shared" si="17"/>
        <v>2.233036930225106</v>
      </c>
      <c r="G87" s="70">
        <f t="shared" si="17"/>
        <v>0</v>
      </c>
      <c r="H87" s="70">
        <f t="shared" si="17"/>
        <v>1.1140258604246527</v>
      </c>
      <c r="I87" s="70">
        <f t="shared" si="17"/>
        <v>6.117597170161591</v>
      </c>
      <c r="J87" s="70">
        <f>(J74-J78-J81-J84)/J4*100</f>
        <v>6.220272822271895</v>
      </c>
    </row>
    <row r="88" spans="1:10" ht="25.5">
      <c r="A88" s="59">
        <v>63</v>
      </c>
      <c r="B88" s="60" t="s">
        <v>178</v>
      </c>
      <c r="C88" s="70">
        <f aca="true" t="shared" si="18" ref="C88:I88">C74/(C8+C11-C14)*100</f>
        <v>0</v>
      </c>
      <c r="D88" s="70">
        <f t="shared" si="18"/>
        <v>6.1221392983731535</v>
      </c>
      <c r="E88" s="70">
        <f t="shared" si="18"/>
        <v>14.382615440901741</v>
      </c>
      <c r="F88" s="70">
        <f t="shared" si="18"/>
        <v>12.348724661925974</v>
      </c>
      <c r="G88" s="70">
        <f t="shared" si="18"/>
        <v>9.9472668939848</v>
      </c>
      <c r="H88" s="70">
        <f t="shared" si="18"/>
        <v>14.441818947096388</v>
      </c>
      <c r="I88" s="70">
        <f t="shared" si="18"/>
        <v>71.27923993588702</v>
      </c>
      <c r="J88" s="70">
        <f>J74/(J8+J11-J14)*100</f>
        <v>63.890530538857526</v>
      </c>
    </row>
    <row r="89" spans="1:10" ht="38.25">
      <c r="A89" s="59">
        <v>64</v>
      </c>
      <c r="B89" s="60" t="s">
        <v>179</v>
      </c>
      <c r="C89" s="70">
        <f aca="true" t="shared" si="19" ref="C89:I89">(C74-C78-C81-C84)/(C8+C11-C14)*100</f>
        <v>0</v>
      </c>
      <c r="D89" s="70">
        <f t="shared" si="19"/>
        <v>6.1221392983731535</v>
      </c>
      <c r="E89" s="70">
        <f t="shared" si="19"/>
        <v>14.382615440901741</v>
      </c>
      <c r="F89" s="70">
        <f t="shared" si="19"/>
        <v>12.348724661925974</v>
      </c>
      <c r="G89" s="70">
        <f t="shared" si="19"/>
        <v>0</v>
      </c>
      <c r="H89" s="70">
        <f t="shared" si="19"/>
        <v>7.220909473548194</v>
      </c>
      <c r="I89" s="70">
        <f t="shared" si="19"/>
        <v>29.624381518734467</v>
      </c>
      <c r="J89" s="70">
        <f>(J74-J78-J81-J84)/(J8+J11-J14)*100</f>
        <v>29.119726080648086</v>
      </c>
    </row>
    <row r="90" spans="1:10" ht="76.5">
      <c r="A90" s="59">
        <v>65</v>
      </c>
      <c r="B90" s="60" t="s">
        <v>180</v>
      </c>
      <c r="C90" s="70"/>
      <c r="D90" s="70"/>
      <c r="E90" s="70"/>
      <c r="F90" s="70">
        <f>((C6+C13-(C17-C19))/C4+(D6+D13-(D17-D19))/D4+(E6+E13-(E17-E19))/E4)/3*100</f>
        <v>12.036963962013392</v>
      </c>
      <c r="G90" s="70">
        <f>((D6+D13-(D17-D19))/D4+(E6+E13-(E17-E19))/E4+(F6+F13-(F17-F19))/F4)/3*100</f>
        <v>10.427237782285108</v>
      </c>
      <c r="H90" s="70">
        <f>((E6+E13-(E17-E19))/E4+(F6+F13-(F17-F19))/F4+(G6+G13-(G17-G19))/G4)/3*100</f>
        <v>9.823474060509419</v>
      </c>
      <c r="I90" s="70">
        <f>((F6+F13-(F17-F19))/F4+(G6+G13-(G17-G19))/G4+(H6+H13-(H17-H19))/H4)/3*100</f>
        <v>12.036988870546546</v>
      </c>
      <c r="J90" s="70">
        <f>((G6+G13-(G17-G19))/G4+(H6+H13-(H17-H19))/H4+(I6+I13-(I17-I19))/I4)/3*100</f>
        <v>16.324959265334286</v>
      </c>
    </row>
    <row r="91" spans="1:10" ht="25.5">
      <c r="A91" s="59">
        <v>66</v>
      </c>
      <c r="B91" s="60" t="s">
        <v>181</v>
      </c>
      <c r="C91" s="70">
        <f aca="true" t="shared" si="20" ref="C91:I91">C6-C17</f>
        <v>1852155</v>
      </c>
      <c r="D91" s="70">
        <f t="shared" si="20"/>
        <v>1967394.379999999</v>
      </c>
      <c r="E91" s="70">
        <f t="shared" si="20"/>
        <v>1552077.4800000004</v>
      </c>
      <c r="F91" s="70">
        <f t="shared" si="20"/>
        <v>1668458</v>
      </c>
      <c r="G91" s="70">
        <f t="shared" si="20"/>
        <v>2832069</v>
      </c>
      <c r="H91" s="70">
        <f t="shared" si="20"/>
        <v>4067465</v>
      </c>
      <c r="I91" s="70">
        <f t="shared" si="20"/>
        <v>4244500</v>
      </c>
      <c r="J91" s="70">
        <f>J6-J17</f>
        <v>3982400</v>
      </c>
    </row>
    <row r="93" ht="14.25">
      <c r="A93" s="75" t="s">
        <v>190</v>
      </c>
    </row>
    <row r="94" spans="1:9" ht="12.75">
      <c r="A94" s="318" t="s">
        <v>191</v>
      </c>
      <c r="B94" s="319"/>
      <c r="C94" s="319"/>
      <c r="D94" s="319"/>
      <c r="E94" s="319"/>
      <c r="F94" s="319"/>
      <c r="G94" s="319"/>
      <c r="H94" s="319"/>
      <c r="I94" s="319"/>
    </row>
    <row r="95" ht="14.25">
      <c r="A95" s="75" t="s">
        <v>192</v>
      </c>
    </row>
    <row r="96" spans="1:9" ht="53.25" customHeight="1">
      <c r="A96" s="318" t="s">
        <v>193</v>
      </c>
      <c r="B96" s="319"/>
      <c r="C96" s="319"/>
      <c r="D96" s="319"/>
      <c r="E96" s="319"/>
      <c r="F96" s="319"/>
      <c r="G96" s="319"/>
      <c r="H96" s="319"/>
      <c r="I96" s="319"/>
    </row>
    <row r="97" ht="14.25">
      <c r="A97" s="76"/>
    </row>
    <row r="98" ht="14.25">
      <c r="A98" s="76"/>
    </row>
    <row r="99" ht="12.75">
      <c r="G99" s="78"/>
    </row>
    <row r="100" ht="25.5" customHeight="1">
      <c r="G100" s="79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65" r:id="rId1"/>
  <headerFooter alignWithMargins="0">
    <oddHeader>&amp;CPrognoza długu publicznego  na lata 2008 - 20............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zoomScale="75" zoomScaleNormal="75" zoomScaleSheetLayoutView="75" zoomScalePageLayoutView="0" workbookViewId="0" topLeftCell="A1">
      <selection activeCell="H68" sqref="H68"/>
    </sheetView>
  </sheetViews>
  <sheetFormatPr defaultColWidth="9.00390625" defaultRowHeight="12.75"/>
  <cols>
    <col min="1" max="1" width="6.875" style="1" customWidth="1"/>
    <col min="2" max="2" width="7.625" style="1" customWidth="1"/>
    <col min="3" max="3" width="41.8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ht="12.75">
      <c r="I1" s="42" t="s">
        <v>520</v>
      </c>
    </row>
    <row r="2" ht="12.75">
      <c r="I2" s="42" t="s">
        <v>85</v>
      </c>
    </row>
    <row r="3" ht="12.75">
      <c r="I3" s="42" t="s">
        <v>86</v>
      </c>
    </row>
    <row r="4" ht="12.75">
      <c r="I4" s="42" t="s">
        <v>87</v>
      </c>
    </row>
    <row r="6" spans="1:11" ht="18">
      <c r="A6" s="275" t="s">
        <v>53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</row>
    <row r="7" spans="1:6" ht="18">
      <c r="A7" s="2"/>
      <c r="B7" s="2"/>
      <c r="C7" s="2"/>
      <c r="D7" s="2"/>
      <c r="E7" s="2"/>
      <c r="F7" s="2"/>
    </row>
    <row r="8" spans="1:11" ht="12.75">
      <c r="A8" s="18"/>
      <c r="B8" s="18"/>
      <c r="C8" s="18"/>
      <c r="D8" s="18"/>
      <c r="E8" s="18"/>
      <c r="G8" s="9"/>
      <c r="H8" s="9"/>
      <c r="I8" s="9"/>
      <c r="J8" s="9"/>
      <c r="K8" s="19" t="s">
        <v>16</v>
      </c>
    </row>
    <row r="9" spans="1:11" s="20" customFormat="1" ht="18.75" customHeight="1">
      <c r="A9" s="276" t="s">
        <v>1</v>
      </c>
      <c r="B9" s="276" t="s">
        <v>2</v>
      </c>
      <c r="C9" s="276" t="s">
        <v>9</v>
      </c>
      <c r="D9" s="276" t="s">
        <v>54</v>
      </c>
      <c r="E9" s="276" t="s">
        <v>5</v>
      </c>
      <c r="F9" s="276"/>
      <c r="G9" s="276"/>
      <c r="H9" s="276"/>
      <c r="I9" s="276"/>
      <c r="J9" s="276"/>
      <c r="K9" s="276"/>
    </row>
    <row r="10" spans="1:11" s="20" customFormat="1" ht="20.25" customHeight="1">
      <c r="A10" s="276"/>
      <c r="B10" s="276"/>
      <c r="C10" s="276"/>
      <c r="D10" s="276"/>
      <c r="E10" s="276" t="s">
        <v>11</v>
      </c>
      <c r="F10" s="276" t="s">
        <v>28</v>
      </c>
      <c r="G10" s="276"/>
      <c r="H10" s="276"/>
      <c r="I10" s="276"/>
      <c r="J10" s="276"/>
      <c r="K10" s="276" t="s">
        <v>12</v>
      </c>
    </row>
    <row r="11" spans="1:11" s="20" customFormat="1" ht="63.75">
      <c r="A11" s="276"/>
      <c r="B11" s="276"/>
      <c r="C11" s="276"/>
      <c r="D11" s="276"/>
      <c r="E11" s="276"/>
      <c r="F11" s="23" t="s">
        <v>32</v>
      </c>
      <c r="G11" s="23" t="s">
        <v>33</v>
      </c>
      <c r="H11" s="23" t="s">
        <v>29</v>
      </c>
      <c r="I11" s="23" t="s">
        <v>30</v>
      </c>
      <c r="J11" s="23" t="s">
        <v>31</v>
      </c>
      <c r="K11" s="276"/>
    </row>
    <row r="12" spans="1:11" s="20" customFormat="1" ht="17.25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</row>
    <row r="13" spans="1:11" s="20" customFormat="1" ht="12.75">
      <c r="A13" s="95" t="s">
        <v>250</v>
      </c>
      <c r="B13" s="95"/>
      <c r="C13" s="212" t="s">
        <v>366</v>
      </c>
      <c r="D13" s="102">
        <f>SUM(D14:D16)</f>
        <v>1520260</v>
      </c>
      <c r="E13" s="102">
        <f aca="true" t="shared" si="0" ref="E13:K13">SUM(E14:E16)</f>
        <v>4760</v>
      </c>
      <c r="F13" s="102">
        <f t="shared" si="0"/>
        <v>0</v>
      </c>
      <c r="G13" s="102">
        <f t="shared" si="0"/>
        <v>0</v>
      </c>
      <c r="H13" s="102">
        <f t="shared" si="0"/>
        <v>0</v>
      </c>
      <c r="I13" s="102">
        <f t="shared" si="0"/>
        <v>0</v>
      </c>
      <c r="J13" s="102">
        <f t="shared" si="0"/>
        <v>0</v>
      </c>
      <c r="K13" s="102">
        <f t="shared" si="0"/>
        <v>1515500</v>
      </c>
    </row>
    <row r="14" spans="1:11" s="20" customFormat="1" ht="12.75">
      <c r="A14" s="96"/>
      <c r="B14" s="96" t="s">
        <v>252</v>
      </c>
      <c r="C14" s="213" t="s">
        <v>367</v>
      </c>
      <c r="D14" s="103">
        <v>865500</v>
      </c>
      <c r="E14" s="103"/>
      <c r="F14" s="103"/>
      <c r="G14" s="103"/>
      <c r="H14" s="103"/>
      <c r="I14" s="103"/>
      <c r="J14" s="103"/>
      <c r="K14" s="103">
        <v>865500</v>
      </c>
    </row>
    <row r="15" spans="1:11" s="20" customFormat="1" ht="12.75">
      <c r="A15" s="96"/>
      <c r="B15" s="96" t="s">
        <v>365</v>
      </c>
      <c r="C15" s="213" t="s">
        <v>368</v>
      </c>
      <c r="D15" s="103">
        <v>760</v>
      </c>
      <c r="E15" s="103">
        <v>760</v>
      </c>
      <c r="F15" s="103"/>
      <c r="G15" s="103"/>
      <c r="H15" s="103"/>
      <c r="I15" s="103"/>
      <c r="J15" s="103"/>
      <c r="K15" s="103"/>
    </row>
    <row r="16" spans="1:11" s="20" customFormat="1" ht="12.75">
      <c r="A16" s="96"/>
      <c r="B16" s="96" t="s">
        <v>361</v>
      </c>
      <c r="C16" s="213" t="s">
        <v>362</v>
      </c>
      <c r="D16" s="103">
        <v>654000</v>
      </c>
      <c r="E16" s="103">
        <v>4000</v>
      </c>
      <c r="F16" s="103"/>
      <c r="G16" s="103"/>
      <c r="H16" s="103"/>
      <c r="I16" s="103"/>
      <c r="J16" s="103"/>
      <c r="K16" s="103">
        <v>650000</v>
      </c>
    </row>
    <row r="17" spans="1:11" s="20" customFormat="1" ht="25.5">
      <c r="A17" s="95" t="s">
        <v>369</v>
      </c>
      <c r="B17" s="95"/>
      <c r="C17" s="212" t="s">
        <v>370</v>
      </c>
      <c r="D17" s="102">
        <f>D18</f>
        <v>337000</v>
      </c>
      <c r="E17" s="102">
        <f aca="true" t="shared" si="1" ref="E17:K17">E18</f>
        <v>337000</v>
      </c>
      <c r="F17" s="102">
        <f t="shared" si="1"/>
        <v>67220</v>
      </c>
      <c r="G17" s="102">
        <f t="shared" si="1"/>
        <v>13150</v>
      </c>
      <c r="H17" s="102">
        <f t="shared" si="1"/>
        <v>0</v>
      </c>
      <c r="I17" s="102">
        <f t="shared" si="1"/>
        <v>0</v>
      </c>
      <c r="J17" s="102">
        <f t="shared" si="1"/>
        <v>0</v>
      </c>
      <c r="K17" s="102">
        <f t="shared" si="1"/>
        <v>0</v>
      </c>
    </row>
    <row r="18" spans="1:11" s="20" customFormat="1" ht="12.75">
      <c r="A18" s="96"/>
      <c r="B18" s="96" t="s">
        <v>371</v>
      </c>
      <c r="C18" s="213" t="s">
        <v>268</v>
      </c>
      <c r="D18" s="103">
        <v>337000</v>
      </c>
      <c r="E18" s="103">
        <v>337000</v>
      </c>
      <c r="F18" s="103">
        <v>67220</v>
      </c>
      <c r="G18" s="103">
        <v>13150</v>
      </c>
      <c r="H18" s="103"/>
      <c r="I18" s="103"/>
      <c r="J18" s="103"/>
      <c r="K18" s="103"/>
    </row>
    <row r="19" spans="1:11" s="20" customFormat="1" ht="12.75">
      <c r="A19" s="95" t="s">
        <v>372</v>
      </c>
      <c r="B19" s="95"/>
      <c r="C19" s="212" t="s">
        <v>275</v>
      </c>
      <c r="D19" s="102">
        <f>SUM(D20:D23)</f>
        <v>1830130</v>
      </c>
      <c r="E19" s="102">
        <f aca="true" t="shared" si="2" ref="E19:K19">SUM(E20:E23)</f>
        <v>867130</v>
      </c>
      <c r="F19" s="102"/>
      <c r="G19" s="102">
        <f t="shared" si="2"/>
        <v>0</v>
      </c>
      <c r="H19" s="102">
        <f t="shared" si="2"/>
        <v>0</v>
      </c>
      <c r="I19" s="102">
        <f t="shared" si="2"/>
        <v>0</v>
      </c>
      <c r="J19" s="102">
        <f t="shared" si="2"/>
        <v>0</v>
      </c>
      <c r="K19" s="102">
        <f t="shared" si="2"/>
        <v>963000</v>
      </c>
    </row>
    <row r="20" spans="1:11" s="20" customFormat="1" ht="12.75">
      <c r="A20" s="96"/>
      <c r="B20" s="96" t="s">
        <v>373</v>
      </c>
      <c r="C20" s="213" t="s">
        <v>374</v>
      </c>
      <c r="D20" s="103">
        <v>96000</v>
      </c>
      <c r="E20" s="103">
        <v>96000</v>
      </c>
      <c r="F20" s="103"/>
      <c r="G20" s="103"/>
      <c r="H20" s="103"/>
      <c r="I20" s="103"/>
      <c r="J20" s="103"/>
      <c r="K20" s="103"/>
    </row>
    <row r="21" spans="1:11" s="20" customFormat="1" ht="12.75">
      <c r="A21" s="96"/>
      <c r="B21" s="96" t="s">
        <v>375</v>
      </c>
      <c r="C21" s="213" t="s">
        <v>276</v>
      </c>
      <c r="D21" s="103">
        <v>327600</v>
      </c>
      <c r="E21" s="103">
        <v>147600</v>
      </c>
      <c r="F21" s="103"/>
      <c r="G21" s="103"/>
      <c r="H21" s="103"/>
      <c r="I21" s="103"/>
      <c r="J21" s="103"/>
      <c r="K21" s="103">
        <v>180000</v>
      </c>
    </row>
    <row r="22" spans="1:11" s="20" customFormat="1" ht="12.75">
      <c r="A22" s="96"/>
      <c r="B22" s="96" t="s">
        <v>376</v>
      </c>
      <c r="C22" s="213" t="s">
        <v>278</v>
      </c>
      <c r="D22" s="103">
        <v>698530</v>
      </c>
      <c r="E22" s="103">
        <v>615530</v>
      </c>
      <c r="F22" s="103"/>
      <c r="G22" s="103"/>
      <c r="H22" s="103"/>
      <c r="I22" s="103"/>
      <c r="J22" s="103"/>
      <c r="K22" s="103">
        <v>83000</v>
      </c>
    </row>
    <row r="23" spans="1:11" s="20" customFormat="1" ht="12.75">
      <c r="A23" s="96"/>
      <c r="B23" s="96" t="s">
        <v>377</v>
      </c>
      <c r="C23" s="213" t="s">
        <v>257</v>
      </c>
      <c r="D23" s="103">
        <f>348000+360000</f>
        <v>708000</v>
      </c>
      <c r="E23" s="103">
        <v>8000</v>
      </c>
      <c r="F23" s="103"/>
      <c r="G23" s="103"/>
      <c r="H23" s="103"/>
      <c r="I23" s="103"/>
      <c r="J23" s="103"/>
      <c r="K23" s="103">
        <f>340000+360000</f>
        <v>700000</v>
      </c>
    </row>
    <row r="24" spans="1:11" s="20" customFormat="1" ht="12.75">
      <c r="A24" s="95" t="s">
        <v>378</v>
      </c>
      <c r="B24" s="95"/>
      <c r="C24" s="212" t="s">
        <v>281</v>
      </c>
      <c r="D24" s="102">
        <f>SUM(D25:D26)</f>
        <v>115040</v>
      </c>
      <c r="E24" s="102">
        <f aca="true" t="shared" si="3" ref="E24:K24">SUM(E25:E26)</f>
        <v>115040</v>
      </c>
      <c r="F24" s="102">
        <f t="shared" si="3"/>
        <v>0</v>
      </c>
      <c r="G24" s="102">
        <f t="shared" si="3"/>
        <v>0</v>
      </c>
      <c r="H24" s="102">
        <f t="shared" si="3"/>
        <v>0</v>
      </c>
      <c r="I24" s="102">
        <f t="shared" si="3"/>
        <v>0</v>
      </c>
      <c r="J24" s="102">
        <f t="shared" si="3"/>
        <v>0</v>
      </c>
      <c r="K24" s="102">
        <f t="shared" si="3"/>
        <v>0</v>
      </c>
    </row>
    <row r="25" spans="1:11" s="20" customFormat="1" ht="25.5">
      <c r="A25" s="96"/>
      <c r="B25" s="96" t="s">
        <v>379</v>
      </c>
      <c r="C25" s="213" t="s">
        <v>381</v>
      </c>
      <c r="D25" s="103">
        <v>27000</v>
      </c>
      <c r="E25" s="103">
        <v>27000</v>
      </c>
      <c r="F25" s="103"/>
      <c r="G25" s="103"/>
      <c r="H25" s="103"/>
      <c r="I25" s="103"/>
      <c r="J25" s="103"/>
      <c r="K25" s="103"/>
    </row>
    <row r="26" spans="1:11" s="20" customFormat="1" ht="12.75">
      <c r="A26" s="96"/>
      <c r="B26" s="96" t="s">
        <v>380</v>
      </c>
      <c r="C26" s="213" t="s">
        <v>284</v>
      </c>
      <c r="D26" s="103">
        <v>88040</v>
      </c>
      <c r="E26" s="103">
        <v>88040</v>
      </c>
      <c r="F26" s="103"/>
      <c r="G26" s="103"/>
      <c r="H26" s="103"/>
      <c r="I26" s="103"/>
      <c r="J26" s="103"/>
      <c r="K26" s="103"/>
    </row>
    <row r="27" spans="1:11" s="20" customFormat="1" ht="12.75">
      <c r="A27" s="95" t="s">
        <v>289</v>
      </c>
      <c r="B27" s="95"/>
      <c r="C27" s="212" t="s">
        <v>290</v>
      </c>
      <c r="D27" s="102">
        <f>SUM(D28:D29)</f>
        <v>208700</v>
      </c>
      <c r="E27" s="102">
        <f aca="true" t="shared" si="4" ref="E27:K27">SUM(E28:E29)</f>
        <v>208700</v>
      </c>
      <c r="F27" s="102">
        <f t="shared" si="4"/>
        <v>0</v>
      </c>
      <c r="G27" s="102">
        <f t="shared" si="4"/>
        <v>0</v>
      </c>
      <c r="H27" s="102">
        <f t="shared" si="4"/>
        <v>0</v>
      </c>
      <c r="I27" s="102">
        <f t="shared" si="4"/>
        <v>0</v>
      </c>
      <c r="J27" s="102">
        <f t="shared" si="4"/>
        <v>0</v>
      </c>
      <c r="K27" s="102">
        <f t="shared" si="4"/>
        <v>0</v>
      </c>
    </row>
    <row r="28" spans="1:11" s="20" customFormat="1" ht="12.75">
      <c r="A28" s="96"/>
      <c r="B28" s="96" t="s">
        <v>382</v>
      </c>
      <c r="C28" s="214" t="s">
        <v>383</v>
      </c>
      <c r="D28" s="103">
        <v>200000</v>
      </c>
      <c r="E28" s="103">
        <v>200000</v>
      </c>
      <c r="F28" s="103"/>
      <c r="G28" s="103"/>
      <c r="H28" s="103"/>
      <c r="I28" s="103"/>
      <c r="J28" s="103"/>
      <c r="K28" s="103"/>
    </row>
    <row r="29" spans="1:11" s="20" customFormat="1" ht="12.75">
      <c r="A29" s="96"/>
      <c r="B29" s="96" t="s">
        <v>291</v>
      </c>
      <c r="C29" s="213" t="s">
        <v>292</v>
      </c>
      <c r="D29" s="103">
        <v>8700</v>
      </c>
      <c r="E29" s="103">
        <v>8700</v>
      </c>
      <c r="F29" s="103"/>
      <c r="G29" s="103"/>
      <c r="H29" s="103"/>
      <c r="I29" s="103"/>
      <c r="J29" s="103"/>
      <c r="K29" s="103"/>
    </row>
    <row r="30" spans="1:12" s="20" customFormat="1" ht="12.75">
      <c r="A30" s="95" t="s">
        <v>384</v>
      </c>
      <c r="B30" s="95"/>
      <c r="C30" s="212" t="s">
        <v>385</v>
      </c>
      <c r="D30" s="102">
        <f>SUM(D31:D35)</f>
        <v>2773610</v>
      </c>
      <c r="E30" s="102">
        <f aca="true" t="shared" si="5" ref="E30:K30">SUM(E31:E35)</f>
        <v>2019750</v>
      </c>
      <c r="F30" s="102">
        <f t="shared" si="5"/>
        <v>1245650</v>
      </c>
      <c r="G30" s="102">
        <f t="shared" si="5"/>
        <v>217600</v>
      </c>
      <c r="H30" s="102">
        <f t="shared" si="5"/>
        <v>0</v>
      </c>
      <c r="I30" s="102">
        <f t="shared" si="5"/>
        <v>0</v>
      </c>
      <c r="J30" s="102">
        <f t="shared" si="5"/>
        <v>0</v>
      </c>
      <c r="K30" s="102">
        <f t="shared" si="5"/>
        <v>753860</v>
      </c>
      <c r="L30" s="94"/>
    </row>
    <row r="31" spans="1:11" s="20" customFormat="1" ht="12.75">
      <c r="A31" s="96"/>
      <c r="B31" s="96" t="s">
        <v>386</v>
      </c>
      <c r="C31" s="213" t="s">
        <v>296</v>
      </c>
      <c r="D31" s="103">
        <v>135850</v>
      </c>
      <c r="E31" s="103">
        <v>135850</v>
      </c>
      <c r="F31" s="103">
        <v>113750</v>
      </c>
      <c r="G31" s="103">
        <v>22100</v>
      </c>
      <c r="H31" s="103"/>
      <c r="I31" s="103"/>
      <c r="J31" s="103"/>
      <c r="K31" s="103"/>
    </row>
    <row r="32" spans="1:11" s="20" customFormat="1" ht="12.75">
      <c r="A32" s="96"/>
      <c r="B32" s="96" t="s">
        <v>387</v>
      </c>
      <c r="C32" s="213" t="s">
        <v>392</v>
      </c>
      <c r="D32" s="103">
        <v>102000</v>
      </c>
      <c r="E32" s="103">
        <v>102000</v>
      </c>
      <c r="F32" s="103"/>
      <c r="G32" s="103"/>
      <c r="H32" s="103"/>
      <c r="I32" s="103"/>
      <c r="J32" s="103"/>
      <c r="K32" s="103"/>
    </row>
    <row r="33" spans="1:11" s="20" customFormat="1" ht="12.75">
      <c r="A33" s="96"/>
      <c r="B33" s="96" t="s">
        <v>388</v>
      </c>
      <c r="C33" s="213" t="s">
        <v>298</v>
      </c>
      <c r="D33" s="103">
        <v>2095400</v>
      </c>
      <c r="E33" s="103">
        <v>1725400</v>
      </c>
      <c r="F33" s="103">
        <v>1131900</v>
      </c>
      <c r="G33" s="103">
        <v>195500</v>
      </c>
      <c r="H33" s="103"/>
      <c r="I33" s="103"/>
      <c r="J33" s="103"/>
      <c r="K33" s="103">
        <v>370000</v>
      </c>
    </row>
    <row r="34" spans="1:11" s="20" customFormat="1" ht="12.75">
      <c r="A34" s="96"/>
      <c r="B34" s="96" t="s">
        <v>389</v>
      </c>
      <c r="C34" s="213" t="s">
        <v>391</v>
      </c>
      <c r="D34" s="103">
        <v>51000</v>
      </c>
      <c r="E34" s="103">
        <v>51000</v>
      </c>
      <c r="F34" s="103"/>
      <c r="G34" s="103"/>
      <c r="H34" s="103"/>
      <c r="I34" s="103"/>
      <c r="J34" s="103"/>
      <c r="K34" s="103"/>
    </row>
    <row r="35" spans="1:11" s="20" customFormat="1" ht="12.75">
      <c r="A35" s="96"/>
      <c r="B35" s="96" t="s">
        <v>390</v>
      </c>
      <c r="C35" s="213" t="s">
        <v>257</v>
      </c>
      <c r="D35" s="103">
        <v>389360</v>
      </c>
      <c r="E35" s="103">
        <v>5500</v>
      </c>
      <c r="F35" s="103"/>
      <c r="G35" s="103"/>
      <c r="H35" s="103"/>
      <c r="I35" s="103"/>
      <c r="J35" s="103"/>
      <c r="K35" s="103">
        <v>383860</v>
      </c>
    </row>
    <row r="36" spans="1:11" s="20" customFormat="1" ht="40.5" customHeight="1">
      <c r="A36" s="95" t="s">
        <v>393</v>
      </c>
      <c r="B36" s="95"/>
      <c r="C36" s="215" t="s">
        <v>394</v>
      </c>
      <c r="D36" s="102">
        <f>D37</f>
        <v>1477</v>
      </c>
      <c r="E36" s="102">
        <f aca="true" t="shared" si="6" ref="E36:K36">E37</f>
        <v>1477</v>
      </c>
      <c r="F36" s="102">
        <f t="shared" si="6"/>
        <v>1200</v>
      </c>
      <c r="G36" s="102">
        <f t="shared" si="6"/>
        <v>235</v>
      </c>
      <c r="H36" s="102">
        <f t="shared" si="6"/>
        <v>0</v>
      </c>
      <c r="I36" s="102">
        <f t="shared" si="6"/>
        <v>0</v>
      </c>
      <c r="J36" s="102">
        <f t="shared" si="6"/>
        <v>0</v>
      </c>
      <c r="K36" s="102">
        <f t="shared" si="6"/>
        <v>0</v>
      </c>
    </row>
    <row r="37" spans="1:11" s="20" customFormat="1" ht="41.25" customHeight="1">
      <c r="A37" s="96"/>
      <c r="B37" s="96" t="s">
        <v>395</v>
      </c>
      <c r="C37" s="215" t="s">
        <v>394</v>
      </c>
      <c r="D37" s="103">
        <v>1477</v>
      </c>
      <c r="E37" s="103">
        <v>1477</v>
      </c>
      <c r="F37" s="103">
        <v>1200</v>
      </c>
      <c r="G37" s="103">
        <v>235</v>
      </c>
      <c r="H37" s="103"/>
      <c r="I37" s="103"/>
      <c r="J37" s="103"/>
      <c r="K37" s="103"/>
    </row>
    <row r="38" spans="1:11" s="20" customFormat="1" ht="25.5">
      <c r="A38" s="95" t="s">
        <v>396</v>
      </c>
      <c r="B38" s="95"/>
      <c r="C38" s="212" t="s">
        <v>401</v>
      </c>
      <c r="D38" s="102">
        <f>SUM(D39:D42)</f>
        <v>192200</v>
      </c>
      <c r="E38" s="102">
        <f aca="true" t="shared" si="7" ref="E38:K38">SUM(E39:E42)</f>
        <v>192200</v>
      </c>
      <c r="F38" s="102">
        <f t="shared" si="7"/>
        <v>44250</v>
      </c>
      <c r="G38" s="102">
        <f t="shared" si="7"/>
        <v>3800</v>
      </c>
      <c r="H38" s="102">
        <f t="shared" si="7"/>
        <v>0</v>
      </c>
      <c r="I38" s="102">
        <f t="shared" si="7"/>
        <v>0</v>
      </c>
      <c r="J38" s="102">
        <f t="shared" si="7"/>
        <v>0</v>
      </c>
      <c r="K38" s="102">
        <f t="shared" si="7"/>
        <v>0</v>
      </c>
    </row>
    <row r="39" spans="1:11" s="20" customFormat="1" ht="12.75">
      <c r="A39" s="96"/>
      <c r="B39" s="96" t="s">
        <v>397</v>
      </c>
      <c r="C39" s="213" t="s">
        <v>402</v>
      </c>
      <c r="D39" s="103">
        <v>7500</v>
      </c>
      <c r="E39" s="103">
        <v>7500</v>
      </c>
      <c r="F39" s="103"/>
      <c r="G39" s="103"/>
      <c r="H39" s="103"/>
      <c r="I39" s="103"/>
      <c r="J39" s="103"/>
      <c r="K39" s="103"/>
    </row>
    <row r="40" spans="1:11" s="20" customFormat="1" ht="12.75">
      <c r="A40" s="96"/>
      <c r="B40" s="96" t="s">
        <v>398</v>
      </c>
      <c r="C40" s="213" t="s">
        <v>403</v>
      </c>
      <c r="D40" s="103">
        <v>174200</v>
      </c>
      <c r="E40" s="103">
        <v>174200</v>
      </c>
      <c r="F40" s="103">
        <v>44250</v>
      </c>
      <c r="G40" s="103">
        <v>3800</v>
      </c>
      <c r="H40" s="103"/>
      <c r="I40" s="103"/>
      <c r="J40" s="103"/>
      <c r="K40" s="103"/>
    </row>
    <row r="41" spans="1:11" s="20" customFormat="1" ht="12.75">
      <c r="A41" s="96"/>
      <c r="B41" s="96" t="s">
        <v>399</v>
      </c>
      <c r="C41" s="213" t="s">
        <v>404</v>
      </c>
      <c r="D41" s="103">
        <v>8500</v>
      </c>
      <c r="E41" s="103">
        <v>8500</v>
      </c>
      <c r="F41" s="103"/>
      <c r="G41" s="103"/>
      <c r="H41" s="103"/>
      <c r="I41" s="103"/>
      <c r="J41" s="103"/>
      <c r="K41" s="103"/>
    </row>
    <row r="42" spans="1:11" s="20" customFormat="1" ht="12.75">
      <c r="A42" s="96"/>
      <c r="B42" s="96" t="s">
        <v>400</v>
      </c>
      <c r="C42" s="213" t="s">
        <v>405</v>
      </c>
      <c r="D42" s="103">
        <v>2000</v>
      </c>
      <c r="E42" s="103">
        <v>2000</v>
      </c>
      <c r="F42" s="103"/>
      <c r="G42" s="103"/>
      <c r="H42" s="103"/>
      <c r="I42" s="103"/>
      <c r="J42" s="103"/>
      <c r="K42" s="103"/>
    </row>
    <row r="43" spans="1:11" s="20" customFormat="1" ht="12.75">
      <c r="A43" s="95" t="s">
        <v>406</v>
      </c>
      <c r="B43" s="95"/>
      <c r="C43" s="212" t="s">
        <v>407</v>
      </c>
      <c r="D43" s="102">
        <f>D44</f>
        <v>18000</v>
      </c>
      <c r="E43" s="102">
        <f aca="true" t="shared" si="8" ref="E43:K43">E44</f>
        <v>18000</v>
      </c>
      <c r="F43" s="102">
        <f t="shared" si="8"/>
        <v>10428</v>
      </c>
      <c r="G43" s="102">
        <f t="shared" si="8"/>
        <v>2040</v>
      </c>
      <c r="H43" s="102">
        <f t="shared" si="8"/>
        <v>0</v>
      </c>
      <c r="I43" s="102">
        <f t="shared" si="8"/>
        <v>0</v>
      </c>
      <c r="J43" s="102">
        <f t="shared" si="8"/>
        <v>0</v>
      </c>
      <c r="K43" s="102">
        <f t="shared" si="8"/>
        <v>0</v>
      </c>
    </row>
    <row r="44" spans="1:11" s="20" customFormat="1" ht="12.75">
      <c r="A44" s="96"/>
      <c r="B44" s="96" t="s">
        <v>408</v>
      </c>
      <c r="C44" s="213" t="s">
        <v>257</v>
      </c>
      <c r="D44" s="103">
        <v>18000</v>
      </c>
      <c r="E44" s="103">
        <v>18000</v>
      </c>
      <c r="F44" s="103">
        <v>10428</v>
      </c>
      <c r="G44" s="103">
        <v>2040</v>
      </c>
      <c r="H44" s="103"/>
      <c r="I44" s="103"/>
      <c r="J44" s="103"/>
      <c r="K44" s="103"/>
    </row>
    <row r="45" spans="1:11" s="20" customFormat="1" ht="51">
      <c r="A45" s="95" t="s">
        <v>409</v>
      </c>
      <c r="B45" s="95"/>
      <c r="C45" s="216" t="s">
        <v>410</v>
      </c>
      <c r="D45" s="102">
        <f>D46</f>
        <v>33000</v>
      </c>
      <c r="E45" s="102">
        <f aca="true" t="shared" si="9" ref="E45:K45">E46</f>
        <v>33000</v>
      </c>
      <c r="F45" s="102">
        <f t="shared" si="9"/>
        <v>28000</v>
      </c>
      <c r="G45" s="102">
        <f t="shared" si="9"/>
        <v>0</v>
      </c>
      <c r="H45" s="102">
        <f t="shared" si="9"/>
        <v>0</v>
      </c>
      <c r="I45" s="102">
        <f t="shared" si="9"/>
        <v>0</v>
      </c>
      <c r="J45" s="102">
        <f t="shared" si="9"/>
        <v>0</v>
      </c>
      <c r="K45" s="102">
        <f t="shared" si="9"/>
        <v>0</v>
      </c>
    </row>
    <row r="46" spans="1:11" s="20" customFormat="1" ht="42" customHeight="1">
      <c r="A46" s="96"/>
      <c r="B46" s="96" t="s">
        <v>411</v>
      </c>
      <c r="C46" s="213" t="s">
        <v>412</v>
      </c>
      <c r="D46" s="103">
        <v>33000</v>
      </c>
      <c r="E46" s="103">
        <v>33000</v>
      </c>
      <c r="F46" s="103">
        <v>28000</v>
      </c>
      <c r="G46" s="103"/>
      <c r="H46" s="103"/>
      <c r="I46" s="103"/>
      <c r="J46" s="103"/>
      <c r="K46" s="103"/>
    </row>
    <row r="47" spans="1:11" s="20" customFormat="1" ht="18" customHeight="1">
      <c r="A47" s="95" t="s">
        <v>413</v>
      </c>
      <c r="B47" s="95"/>
      <c r="C47" s="212" t="s">
        <v>414</v>
      </c>
      <c r="D47" s="102">
        <f>D48</f>
        <v>26000</v>
      </c>
      <c r="E47" s="102">
        <f aca="true" t="shared" si="10" ref="E47:K47">E48</f>
        <v>26000</v>
      </c>
      <c r="F47" s="102">
        <f t="shared" si="10"/>
        <v>0</v>
      </c>
      <c r="G47" s="102">
        <f t="shared" si="10"/>
        <v>0</v>
      </c>
      <c r="H47" s="102">
        <f t="shared" si="10"/>
        <v>0</v>
      </c>
      <c r="I47" s="102">
        <f t="shared" si="10"/>
        <v>26000</v>
      </c>
      <c r="J47" s="102">
        <f t="shared" si="10"/>
        <v>0</v>
      </c>
      <c r="K47" s="102">
        <f t="shared" si="10"/>
        <v>0</v>
      </c>
    </row>
    <row r="48" spans="1:11" s="20" customFormat="1" ht="25.5">
      <c r="A48" s="96"/>
      <c r="B48" s="96" t="s">
        <v>415</v>
      </c>
      <c r="C48" s="217" t="s">
        <v>416</v>
      </c>
      <c r="D48" s="103">
        <v>26000</v>
      </c>
      <c r="E48" s="103">
        <v>26000</v>
      </c>
      <c r="F48" s="103"/>
      <c r="G48" s="103"/>
      <c r="H48" s="103"/>
      <c r="I48" s="103">
        <v>26000</v>
      </c>
      <c r="J48" s="103"/>
      <c r="K48" s="103"/>
    </row>
    <row r="49" spans="1:11" s="20" customFormat="1" ht="12.75">
      <c r="A49" s="218">
        <v>758</v>
      </c>
      <c r="B49" s="95"/>
      <c r="C49" s="212" t="s">
        <v>343</v>
      </c>
      <c r="D49" s="102">
        <f>D50</f>
        <v>121700</v>
      </c>
      <c r="E49" s="102">
        <f aca="true" t="shared" si="11" ref="E49:K49">E50</f>
        <v>121700</v>
      </c>
      <c r="F49" s="102">
        <f t="shared" si="11"/>
        <v>0</v>
      </c>
      <c r="G49" s="102">
        <f t="shared" si="11"/>
        <v>0</v>
      </c>
      <c r="H49" s="102">
        <f t="shared" si="11"/>
        <v>0</v>
      </c>
      <c r="I49" s="102">
        <f t="shared" si="11"/>
        <v>0</v>
      </c>
      <c r="J49" s="102">
        <f t="shared" si="11"/>
        <v>0</v>
      </c>
      <c r="K49" s="102">
        <f t="shared" si="11"/>
        <v>0</v>
      </c>
    </row>
    <row r="50" spans="1:11" s="20" customFormat="1" ht="12.75">
      <c r="A50" s="96"/>
      <c r="B50" s="96" t="s">
        <v>417</v>
      </c>
      <c r="C50" s="213" t="s">
        <v>424</v>
      </c>
      <c r="D50" s="103">
        <v>121700</v>
      </c>
      <c r="E50" s="103">
        <v>121700</v>
      </c>
      <c r="F50" s="103"/>
      <c r="G50" s="103"/>
      <c r="H50" s="103"/>
      <c r="I50" s="103"/>
      <c r="J50" s="103"/>
      <c r="K50" s="103"/>
    </row>
    <row r="51" spans="1:11" s="20" customFormat="1" ht="12.75">
      <c r="A51" s="95" t="s">
        <v>418</v>
      </c>
      <c r="B51" s="95"/>
      <c r="C51" s="212" t="s">
        <v>349</v>
      </c>
      <c r="D51" s="102">
        <f>SUM(D52:D58)</f>
        <v>5473452</v>
      </c>
      <c r="E51" s="102">
        <f>SUM(E52:E58)</f>
        <v>5373452</v>
      </c>
      <c r="F51" s="102">
        <f aca="true" t="shared" si="12" ref="F51:K51">SUM(F52:F58)</f>
        <v>3414272</v>
      </c>
      <c r="G51" s="102">
        <f t="shared" si="12"/>
        <v>716407</v>
      </c>
      <c r="H51" s="102">
        <f t="shared" si="12"/>
        <v>16000</v>
      </c>
      <c r="I51" s="102">
        <f t="shared" si="12"/>
        <v>0</v>
      </c>
      <c r="J51" s="102">
        <f t="shared" si="12"/>
        <v>0</v>
      </c>
      <c r="K51" s="102">
        <f t="shared" si="12"/>
        <v>100000</v>
      </c>
    </row>
    <row r="52" spans="1:11" s="20" customFormat="1" ht="12.75">
      <c r="A52" s="96"/>
      <c r="B52" s="96" t="s">
        <v>419</v>
      </c>
      <c r="C52" s="213" t="s">
        <v>425</v>
      </c>
      <c r="D52" s="103">
        <v>3522351</v>
      </c>
      <c r="E52" s="103">
        <v>3422351</v>
      </c>
      <c r="F52" s="103">
        <v>2171602</v>
      </c>
      <c r="G52" s="103">
        <v>452385</v>
      </c>
      <c r="H52" s="103"/>
      <c r="I52" s="103"/>
      <c r="J52" s="103"/>
      <c r="K52" s="103">
        <v>100000</v>
      </c>
    </row>
    <row r="53" spans="1:11" s="20" customFormat="1" ht="25.5">
      <c r="A53" s="96"/>
      <c r="B53" s="96" t="s">
        <v>420</v>
      </c>
      <c r="C53" s="213" t="s">
        <v>426</v>
      </c>
      <c r="D53" s="101">
        <v>317250</v>
      </c>
      <c r="E53" s="101">
        <v>317250</v>
      </c>
      <c r="F53" s="101">
        <v>219176</v>
      </c>
      <c r="G53" s="101">
        <v>45236</v>
      </c>
      <c r="H53" s="101"/>
      <c r="I53" s="101"/>
      <c r="J53" s="101"/>
      <c r="K53" s="101"/>
    </row>
    <row r="54" spans="1:11" s="20" customFormat="1" ht="12.75">
      <c r="A54" s="96"/>
      <c r="B54" s="96" t="s">
        <v>421</v>
      </c>
      <c r="C54" s="213" t="s">
        <v>427</v>
      </c>
      <c r="D54" s="103">
        <v>1412841</v>
      </c>
      <c r="E54" s="103">
        <v>1412841</v>
      </c>
      <c r="F54" s="103">
        <v>1020504</v>
      </c>
      <c r="G54" s="103">
        <v>218786</v>
      </c>
      <c r="H54" s="103"/>
      <c r="I54" s="103"/>
      <c r="J54" s="103"/>
      <c r="K54" s="103"/>
    </row>
    <row r="55" spans="1:11" s="20" customFormat="1" ht="12.75">
      <c r="A55" s="96"/>
      <c r="B55" s="96" t="s">
        <v>422</v>
      </c>
      <c r="C55" s="213" t="s">
        <v>428</v>
      </c>
      <c r="D55" s="103">
        <v>107770</v>
      </c>
      <c r="E55" s="103">
        <v>107770</v>
      </c>
      <c r="F55" s="103"/>
      <c r="G55" s="103"/>
      <c r="H55" s="103">
        <v>16000</v>
      </c>
      <c r="I55" s="103"/>
      <c r="J55" s="103"/>
      <c r="K55" s="103"/>
    </row>
    <row r="56" spans="1:11" s="20" customFormat="1" ht="12.75">
      <c r="A56" s="96"/>
      <c r="B56" s="96" t="s">
        <v>423</v>
      </c>
      <c r="C56" s="213" t="s">
        <v>353</v>
      </c>
      <c r="D56" s="103">
        <v>10483</v>
      </c>
      <c r="E56" s="103">
        <v>10483</v>
      </c>
      <c r="F56" s="103"/>
      <c r="G56" s="103"/>
      <c r="H56" s="103"/>
      <c r="I56" s="103"/>
      <c r="J56" s="103"/>
      <c r="K56" s="103"/>
    </row>
    <row r="57" spans="1:11" ht="12.75">
      <c r="A57" s="12"/>
      <c r="B57" s="12">
        <v>80146</v>
      </c>
      <c r="C57" s="60" t="s">
        <v>429</v>
      </c>
      <c r="D57" s="104">
        <v>25260</v>
      </c>
      <c r="E57" s="104">
        <v>25260</v>
      </c>
      <c r="F57" s="104">
        <v>2990</v>
      </c>
      <c r="G57" s="104"/>
      <c r="H57" s="104"/>
      <c r="I57" s="104"/>
      <c r="J57" s="104"/>
      <c r="K57" s="104"/>
    </row>
    <row r="58" spans="1:11" ht="12.75">
      <c r="A58" s="12"/>
      <c r="B58" s="12">
        <v>80195</v>
      </c>
      <c r="C58" s="60" t="s">
        <v>257</v>
      </c>
      <c r="D58" s="104">
        <v>77497</v>
      </c>
      <c r="E58" s="104">
        <v>77497</v>
      </c>
      <c r="F58" s="104"/>
      <c r="G58" s="104"/>
      <c r="H58" s="104"/>
      <c r="I58" s="104"/>
      <c r="J58" s="104"/>
      <c r="K58" s="104"/>
    </row>
    <row r="59" spans="1:11" ht="12.75">
      <c r="A59" s="16">
        <v>851</v>
      </c>
      <c r="B59" s="16"/>
      <c r="C59" s="16" t="s">
        <v>430</v>
      </c>
      <c r="D59" s="105">
        <f>SUM(D60:D63)</f>
        <v>1024378</v>
      </c>
      <c r="E59" s="105">
        <f aca="true" t="shared" si="13" ref="E59:K59">SUM(E60:E63)</f>
        <v>59850</v>
      </c>
      <c r="F59" s="105">
        <f t="shared" si="13"/>
        <v>13660</v>
      </c>
      <c r="G59" s="105">
        <f t="shared" si="13"/>
        <v>360</v>
      </c>
      <c r="H59" s="105">
        <f t="shared" si="13"/>
        <v>39788</v>
      </c>
      <c r="I59" s="105">
        <f t="shared" si="13"/>
        <v>0</v>
      </c>
      <c r="J59" s="105">
        <f t="shared" si="13"/>
        <v>0</v>
      </c>
      <c r="K59" s="105">
        <f t="shared" si="13"/>
        <v>964528</v>
      </c>
    </row>
    <row r="60" spans="1:11" ht="12.75">
      <c r="A60" s="12"/>
      <c r="B60" s="12">
        <v>85121</v>
      </c>
      <c r="C60" s="12" t="s">
        <v>431</v>
      </c>
      <c r="D60" s="104">
        <v>964528</v>
      </c>
      <c r="E60" s="104"/>
      <c r="F60" s="104"/>
      <c r="G60" s="104"/>
      <c r="H60" s="104"/>
      <c r="I60" s="104"/>
      <c r="J60" s="104"/>
      <c r="K60" s="104">
        <v>964528</v>
      </c>
    </row>
    <row r="61" spans="1:11" ht="12.75">
      <c r="A61" s="12"/>
      <c r="B61" s="12">
        <v>85153</v>
      </c>
      <c r="C61" s="12" t="s">
        <v>432</v>
      </c>
      <c r="D61" s="104">
        <v>3600</v>
      </c>
      <c r="E61" s="104">
        <v>3600</v>
      </c>
      <c r="F61" s="104"/>
      <c r="G61" s="104"/>
      <c r="H61" s="104">
        <v>3000</v>
      </c>
      <c r="I61" s="104"/>
      <c r="J61" s="104"/>
      <c r="K61" s="104"/>
    </row>
    <row r="62" spans="1:11" ht="12.75">
      <c r="A62" s="12"/>
      <c r="B62" s="12">
        <v>85154</v>
      </c>
      <c r="C62" s="12" t="s">
        <v>433</v>
      </c>
      <c r="D62" s="104">
        <v>52962</v>
      </c>
      <c r="E62" s="104">
        <v>52962</v>
      </c>
      <c r="F62" s="104">
        <v>13660</v>
      </c>
      <c r="G62" s="104">
        <v>360</v>
      </c>
      <c r="H62" s="104">
        <v>33500</v>
      </c>
      <c r="I62" s="104"/>
      <c r="J62" s="104"/>
      <c r="K62" s="104"/>
    </row>
    <row r="63" spans="1:11" ht="12.75">
      <c r="A63" s="12"/>
      <c r="B63" s="12">
        <v>85158</v>
      </c>
      <c r="C63" s="12" t="s">
        <v>434</v>
      </c>
      <c r="D63" s="104">
        <v>3288</v>
      </c>
      <c r="E63" s="104">
        <v>3288</v>
      </c>
      <c r="F63" s="104"/>
      <c r="G63" s="104"/>
      <c r="H63" s="104">
        <v>3288</v>
      </c>
      <c r="I63" s="104"/>
      <c r="J63" s="104"/>
      <c r="K63" s="104"/>
    </row>
    <row r="64" spans="1:11" ht="12.75">
      <c r="A64" s="16">
        <v>852</v>
      </c>
      <c r="B64" s="16"/>
      <c r="C64" s="16" t="s">
        <v>435</v>
      </c>
      <c r="D64" s="105">
        <f>SUM(D65:D73)</f>
        <v>4748695</v>
      </c>
      <c r="E64" s="105">
        <f aca="true" t="shared" si="14" ref="E64:K64">SUM(E65:E73)</f>
        <v>4748695</v>
      </c>
      <c r="F64" s="105">
        <f t="shared" si="14"/>
        <v>375167</v>
      </c>
      <c r="G64" s="105">
        <f t="shared" si="14"/>
        <v>107821</v>
      </c>
      <c r="H64" s="105">
        <f t="shared" si="14"/>
        <v>0</v>
      </c>
      <c r="I64" s="105">
        <f t="shared" si="14"/>
        <v>0</v>
      </c>
      <c r="J64" s="105">
        <f t="shared" si="14"/>
        <v>0</v>
      </c>
      <c r="K64" s="105">
        <f t="shared" si="14"/>
        <v>0</v>
      </c>
    </row>
    <row r="65" spans="1:11" ht="12.75">
      <c r="A65" s="12"/>
      <c r="B65" s="12">
        <v>85202</v>
      </c>
      <c r="C65" s="12" t="s">
        <v>436</v>
      </c>
      <c r="D65" s="104">
        <v>94421</v>
      </c>
      <c r="E65" s="104">
        <v>94421</v>
      </c>
      <c r="F65" s="104"/>
      <c r="G65" s="104"/>
      <c r="H65" s="104"/>
      <c r="I65" s="104"/>
      <c r="J65" s="104"/>
      <c r="K65" s="104"/>
    </row>
    <row r="66" spans="1:11" ht="41.25" customHeight="1">
      <c r="A66" s="12"/>
      <c r="B66" s="12">
        <v>85212</v>
      </c>
      <c r="C66" s="219" t="s">
        <v>437</v>
      </c>
      <c r="D66" s="104">
        <v>3614935</v>
      </c>
      <c r="E66" s="104">
        <v>3614935</v>
      </c>
      <c r="F66" s="104">
        <v>73080</v>
      </c>
      <c r="G66" s="104">
        <v>13640</v>
      </c>
      <c r="H66" s="104"/>
      <c r="I66" s="104"/>
      <c r="J66" s="104"/>
      <c r="K66" s="104"/>
    </row>
    <row r="67" spans="1:11" ht="38.25">
      <c r="A67" s="12"/>
      <c r="B67" s="12">
        <v>85213</v>
      </c>
      <c r="C67" s="219" t="s">
        <v>357</v>
      </c>
      <c r="D67" s="104">
        <v>34098</v>
      </c>
      <c r="E67" s="104">
        <v>34098</v>
      </c>
      <c r="F67" s="104"/>
      <c r="G67" s="104">
        <v>34098</v>
      </c>
      <c r="H67" s="104"/>
      <c r="I67" s="104"/>
      <c r="J67" s="104"/>
      <c r="K67" s="104"/>
    </row>
    <row r="68" spans="1:11" ht="25.5">
      <c r="A68" s="12"/>
      <c r="B68" s="12">
        <v>85214</v>
      </c>
      <c r="C68" s="217" t="s">
        <v>358</v>
      </c>
      <c r="D68" s="104">
        <v>480254</v>
      </c>
      <c r="E68" s="104">
        <v>480254</v>
      </c>
      <c r="F68" s="104"/>
      <c r="G68" s="104"/>
      <c r="H68" s="104"/>
      <c r="I68" s="104"/>
      <c r="J68" s="104"/>
      <c r="K68" s="104"/>
    </row>
    <row r="69" spans="1:11" ht="12.75">
      <c r="A69" s="12"/>
      <c r="B69" s="12">
        <v>85215</v>
      </c>
      <c r="C69" s="12" t="s">
        <v>438</v>
      </c>
      <c r="D69" s="104">
        <v>34000</v>
      </c>
      <c r="E69" s="104">
        <v>34000</v>
      </c>
      <c r="F69" s="104"/>
      <c r="G69" s="104"/>
      <c r="H69" s="104"/>
      <c r="I69" s="104"/>
      <c r="J69" s="104"/>
      <c r="K69" s="104"/>
    </row>
    <row r="70" spans="1:11" ht="12.75">
      <c r="A70" s="12"/>
      <c r="B70" s="12">
        <v>85219</v>
      </c>
      <c r="C70" s="12" t="s">
        <v>360</v>
      </c>
      <c r="D70" s="104">
        <v>232290</v>
      </c>
      <c r="E70" s="104">
        <v>232290</v>
      </c>
      <c r="F70" s="104">
        <v>176850</v>
      </c>
      <c r="G70" s="104">
        <v>35170</v>
      </c>
      <c r="H70" s="104"/>
      <c r="I70" s="104"/>
      <c r="J70" s="104"/>
      <c r="K70" s="104"/>
    </row>
    <row r="71" spans="1:11" ht="40.5" customHeight="1">
      <c r="A71" s="12"/>
      <c r="B71" s="12">
        <v>85220</v>
      </c>
      <c r="C71" s="217" t="s">
        <v>439</v>
      </c>
      <c r="D71" s="104">
        <v>10000</v>
      </c>
      <c r="E71" s="104">
        <v>10000</v>
      </c>
      <c r="F71" s="104"/>
      <c r="G71" s="104"/>
      <c r="H71" s="104"/>
      <c r="I71" s="104"/>
      <c r="J71" s="104"/>
      <c r="K71" s="104"/>
    </row>
    <row r="72" spans="1:11" ht="25.5">
      <c r="A72" s="12"/>
      <c r="B72" s="12">
        <v>85228</v>
      </c>
      <c r="C72" s="217" t="s">
        <v>440</v>
      </c>
      <c r="D72" s="104">
        <v>157970</v>
      </c>
      <c r="E72" s="104">
        <v>157970</v>
      </c>
      <c r="F72" s="104">
        <v>125237</v>
      </c>
      <c r="G72" s="104">
        <v>24913</v>
      </c>
      <c r="H72" s="104"/>
      <c r="I72" s="104"/>
      <c r="J72" s="104"/>
      <c r="K72" s="104"/>
    </row>
    <row r="73" spans="1:11" ht="12.75">
      <c r="A73" s="12"/>
      <c r="B73" s="12">
        <v>85295</v>
      </c>
      <c r="C73" s="12" t="s">
        <v>257</v>
      </c>
      <c r="D73" s="104">
        <v>90727</v>
      </c>
      <c r="E73" s="104">
        <v>90727</v>
      </c>
      <c r="F73" s="104"/>
      <c r="G73" s="104"/>
      <c r="H73" s="104"/>
      <c r="I73" s="104"/>
      <c r="J73" s="104"/>
      <c r="K73" s="104"/>
    </row>
    <row r="74" spans="1:11" ht="12.75">
      <c r="A74" s="16">
        <v>854</v>
      </c>
      <c r="B74" s="16"/>
      <c r="C74" s="73" t="s">
        <v>442</v>
      </c>
      <c r="D74" s="105">
        <f>SUM(D75:D76)</f>
        <v>364088</v>
      </c>
      <c r="E74" s="105">
        <f aca="true" t="shared" si="15" ref="E74:K74">SUM(E75:E76)</f>
        <v>364088</v>
      </c>
      <c r="F74" s="105">
        <f t="shared" si="15"/>
        <v>258308</v>
      </c>
      <c r="G74" s="105">
        <f t="shared" si="15"/>
        <v>53499</v>
      </c>
      <c r="H74" s="105">
        <f t="shared" si="15"/>
        <v>0</v>
      </c>
      <c r="I74" s="105">
        <f t="shared" si="15"/>
        <v>0</v>
      </c>
      <c r="J74" s="105">
        <f t="shared" si="15"/>
        <v>0</v>
      </c>
      <c r="K74" s="105">
        <f t="shared" si="15"/>
        <v>0</v>
      </c>
    </row>
    <row r="75" spans="1:11" ht="12.75">
      <c r="A75" s="12"/>
      <c r="B75" s="12">
        <v>85401</v>
      </c>
      <c r="C75" s="12" t="s">
        <v>441</v>
      </c>
      <c r="D75" s="104">
        <v>362453</v>
      </c>
      <c r="E75" s="104">
        <v>362453</v>
      </c>
      <c r="F75" s="104">
        <v>258308</v>
      </c>
      <c r="G75" s="104">
        <v>53499</v>
      </c>
      <c r="H75" s="104"/>
      <c r="I75" s="104"/>
      <c r="J75" s="104"/>
      <c r="K75" s="104"/>
    </row>
    <row r="76" spans="1:11" ht="12.75">
      <c r="A76" s="12"/>
      <c r="B76" s="12">
        <v>85446</v>
      </c>
      <c r="C76" s="60" t="s">
        <v>429</v>
      </c>
      <c r="D76" s="104">
        <v>1635</v>
      </c>
      <c r="E76" s="104">
        <v>1635</v>
      </c>
      <c r="F76" s="104"/>
      <c r="G76" s="104"/>
      <c r="H76" s="104"/>
      <c r="I76" s="104"/>
      <c r="J76" s="104"/>
      <c r="K76" s="104"/>
    </row>
    <row r="77" spans="1:11" ht="25.5">
      <c r="A77" s="16">
        <v>900</v>
      </c>
      <c r="B77" s="16"/>
      <c r="C77" s="73" t="s">
        <v>363</v>
      </c>
      <c r="D77" s="105">
        <f>SUM(D78:D81)</f>
        <v>3233970</v>
      </c>
      <c r="E77" s="105">
        <f aca="true" t="shared" si="16" ref="E77:K77">SUM(E78:E81)</f>
        <v>617200</v>
      </c>
      <c r="F77" s="105">
        <f t="shared" si="16"/>
        <v>0</v>
      </c>
      <c r="G77" s="105">
        <f t="shared" si="16"/>
        <v>0</v>
      </c>
      <c r="H77" s="105">
        <f t="shared" si="16"/>
        <v>0</v>
      </c>
      <c r="I77" s="105">
        <f t="shared" si="16"/>
        <v>0</v>
      </c>
      <c r="J77" s="105">
        <f t="shared" si="16"/>
        <v>0</v>
      </c>
      <c r="K77" s="105">
        <f t="shared" si="16"/>
        <v>2616770</v>
      </c>
    </row>
    <row r="78" spans="1:11" ht="12.75">
      <c r="A78" s="12"/>
      <c r="B78" s="12">
        <v>90001</v>
      </c>
      <c r="C78" s="12" t="s">
        <v>443</v>
      </c>
      <c r="D78" s="104">
        <v>2453270</v>
      </c>
      <c r="E78" s="104"/>
      <c r="F78" s="104"/>
      <c r="G78" s="104"/>
      <c r="H78" s="104"/>
      <c r="I78" s="104"/>
      <c r="J78" s="104"/>
      <c r="K78" s="104">
        <v>2453270</v>
      </c>
    </row>
    <row r="79" spans="1:11" ht="12.75">
      <c r="A79" s="12"/>
      <c r="B79" s="12">
        <v>90003</v>
      </c>
      <c r="C79" s="12" t="s">
        <v>444</v>
      </c>
      <c r="D79" s="104">
        <v>89300</v>
      </c>
      <c r="E79" s="104">
        <v>89300</v>
      </c>
      <c r="F79" s="104"/>
      <c r="G79" s="104"/>
      <c r="H79" s="104"/>
      <c r="I79" s="104"/>
      <c r="J79" s="104"/>
      <c r="K79" s="104"/>
    </row>
    <row r="80" spans="1:11" ht="12.75">
      <c r="A80" s="12"/>
      <c r="B80" s="12">
        <v>90015</v>
      </c>
      <c r="C80" s="12" t="s">
        <v>445</v>
      </c>
      <c r="D80" s="104">
        <v>678100</v>
      </c>
      <c r="E80" s="104">
        <v>514600</v>
      </c>
      <c r="F80" s="104"/>
      <c r="G80" s="104"/>
      <c r="H80" s="104"/>
      <c r="I80" s="104"/>
      <c r="J80" s="104"/>
      <c r="K80" s="104">
        <v>163500</v>
      </c>
    </row>
    <row r="81" spans="1:11" ht="12.75">
      <c r="A81" s="12"/>
      <c r="B81" s="12">
        <v>90095</v>
      </c>
      <c r="C81" s="12" t="s">
        <v>257</v>
      </c>
      <c r="D81" s="104">
        <v>13300</v>
      </c>
      <c r="E81" s="104">
        <v>13300</v>
      </c>
      <c r="F81" s="104"/>
      <c r="G81" s="104"/>
      <c r="H81" s="104"/>
      <c r="I81" s="104"/>
      <c r="J81" s="104"/>
      <c r="K81" s="104"/>
    </row>
    <row r="82" spans="1:11" ht="12.75">
      <c r="A82" s="47">
        <v>921</v>
      </c>
      <c r="B82" s="47"/>
      <c r="C82" s="216" t="s">
        <v>447</v>
      </c>
      <c r="D82" s="107">
        <f>D83</f>
        <v>308000</v>
      </c>
      <c r="E82" s="107">
        <f aca="true" t="shared" si="17" ref="E82:K82">E83</f>
        <v>308000</v>
      </c>
      <c r="F82" s="107">
        <f t="shared" si="17"/>
        <v>0</v>
      </c>
      <c r="G82" s="107">
        <f t="shared" si="17"/>
        <v>0</v>
      </c>
      <c r="H82" s="107">
        <f t="shared" si="17"/>
        <v>308000</v>
      </c>
      <c r="I82" s="107">
        <f t="shared" si="17"/>
        <v>0</v>
      </c>
      <c r="J82" s="107">
        <f t="shared" si="17"/>
        <v>0</v>
      </c>
      <c r="K82" s="107">
        <f t="shared" si="17"/>
        <v>0</v>
      </c>
    </row>
    <row r="83" spans="1:11" ht="30" customHeight="1" thickBot="1">
      <c r="A83" s="97"/>
      <c r="B83" s="97">
        <v>92109</v>
      </c>
      <c r="C83" s="219" t="s">
        <v>446</v>
      </c>
      <c r="D83" s="106">
        <v>308000</v>
      </c>
      <c r="E83" s="106">
        <v>308000</v>
      </c>
      <c r="F83" s="106"/>
      <c r="G83" s="106"/>
      <c r="H83" s="106">
        <v>308000</v>
      </c>
      <c r="I83" s="106"/>
      <c r="J83" s="106"/>
      <c r="K83" s="106"/>
    </row>
    <row r="84" spans="1:11" ht="25.5" customHeight="1" thickBot="1">
      <c r="A84" s="98"/>
      <c r="B84" s="99"/>
      <c r="C84" s="99"/>
      <c r="D84" s="100">
        <f aca="true" t="shared" si="18" ref="D84:K84">D82+D77+D74+D64+D59+D51+D49+D47+D45+D43+D38+D36+D30+D27+D24+D19+D17+D13</f>
        <v>22329700</v>
      </c>
      <c r="E84" s="100">
        <f t="shared" si="18"/>
        <v>15416042</v>
      </c>
      <c r="F84" s="100">
        <f t="shared" si="18"/>
        <v>5458155</v>
      </c>
      <c r="G84" s="100">
        <f t="shared" si="18"/>
        <v>1114912</v>
      </c>
      <c r="H84" s="100">
        <f t="shared" si="18"/>
        <v>363788</v>
      </c>
      <c r="I84" s="100">
        <f t="shared" si="18"/>
        <v>26000</v>
      </c>
      <c r="J84" s="100">
        <f t="shared" si="18"/>
        <v>0</v>
      </c>
      <c r="K84" s="100">
        <f t="shared" si="18"/>
        <v>6913658</v>
      </c>
    </row>
  </sheetData>
  <sheetProtection/>
  <mergeCells count="9">
    <mergeCell ref="A6:K6"/>
    <mergeCell ref="D9:D11"/>
    <mergeCell ref="A9:A11"/>
    <mergeCell ref="C9:C11"/>
    <mergeCell ref="B9:B11"/>
    <mergeCell ref="E9:K9"/>
    <mergeCell ref="F10:J10"/>
    <mergeCell ref="E10:E11"/>
    <mergeCell ref="K10:K11"/>
  </mergeCells>
  <printOptions horizontalCentered="1"/>
  <pageMargins left="0.5905511811023623" right="0.3937007874015748" top="0.9055118110236221" bottom="0.7874015748031497" header="0.5118110236220472" footer="0.5118110236220472"/>
  <pageSetup horizontalDpi="600" verticalDpi="600" orientation="landscape" paperSize="9" scale="83" r:id="rId1"/>
  <rowBreaks count="2" manualBreakCount="2">
    <brk id="35" max="25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zoomScalePageLayoutView="0" workbookViewId="0" topLeftCell="A1">
      <selection activeCell="A21" sqref="A21:O21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21.375" style="1" customWidth="1"/>
    <col min="5" max="5" width="12.00390625" style="1" customWidth="1"/>
    <col min="6" max="6" width="10.625" style="1" customWidth="1"/>
    <col min="7" max="7" width="11.25390625" style="1" customWidth="1"/>
    <col min="8" max="8" width="11.125" style="1" customWidth="1"/>
    <col min="9" max="9" width="10.75390625" style="1" customWidth="1"/>
    <col min="10" max="10" width="11.00390625" style="1" customWidth="1"/>
    <col min="11" max="11" width="12.875" style="1" customWidth="1"/>
    <col min="12" max="12" width="11.625" style="1" customWidth="1"/>
    <col min="13" max="13" width="11.375" style="1" customWidth="1"/>
    <col min="14" max="14" width="11.125" style="1" customWidth="1"/>
    <col min="15" max="15" width="13.625" style="3" customWidth="1"/>
    <col min="16" max="16384" width="9.125" style="1" customWidth="1"/>
  </cols>
  <sheetData>
    <row r="1" ht="12.75">
      <c r="M1" s="41" t="s">
        <v>521</v>
      </c>
    </row>
    <row r="2" ht="12.75">
      <c r="M2" s="41" t="s">
        <v>85</v>
      </c>
    </row>
    <row r="3" ht="12.75">
      <c r="M3" s="41" t="s">
        <v>86</v>
      </c>
    </row>
    <row r="4" ht="12.75">
      <c r="M4" s="41" t="s">
        <v>87</v>
      </c>
    </row>
    <row r="6" spans="1:15" ht="18">
      <c r="A6" s="277" t="s">
        <v>55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</row>
    <row r="7" spans="1:15" ht="10.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49" t="s">
        <v>14</v>
      </c>
    </row>
    <row r="8" spans="1:15" s="17" customFormat="1" ht="12.75">
      <c r="A8" s="278" t="s">
        <v>18</v>
      </c>
      <c r="B8" s="280" t="s">
        <v>1</v>
      </c>
      <c r="C8" s="280" t="s">
        <v>13</v>
      </c>
      <c r="D8" s="282" t="s">
        <v>44</v>
      </c>
      <c r="E8" s="282" t="s">
        <v>19</v>
      </c>
      <c r="F8" s="294" t="s">
        <v>56</v>
      </c>
      <c r="G8" s="290" t="s">
        <v>27</v>
      </c>
      <c r="H8" s="290"/>
      <c r="I8" s="290"/>
      <c r="J8" s="290"/>
      <c r="K8" s="290"/>
      <c r="L8" s="290"/>
      <c r="M8" s="290"/>
      <c r="N8" s="291"/>
      <c r="O8" s="284" t="s">
        <v>20</v>
      </c>
    </row>
    <row r="9" spans="1:15" s="17" customFormat="1" ht="12.75">
      <c r="A9" s="279"/>
      <c r="B9" s="281"/>
      <c r="C9" s="281"/>
      <c r="D9" s="283"/>
      <c r="E9" s="283"/>
      <c r="F9" s="288"/>
      <c r="G9" s="286" t="s">
        <v>57</v>
      </c>
      <c r="H9" s="283" t="s">
        <v>10</v>
      </c>
      <c r="I9" s="283"/>
      <c r="J9" s="283"/>
      <c r="K9" s="283"/>
      <c r="L9" s="283" t="s">
        <v>17</v>
      </c>
      <c r="M9" s="283" t="s">
        <v>58</v>
      </c>
      <c r="N9" s="287" t="s">
        <v>59</v>
      </c>
      <c r="O9" s="285"/>
    </row>
    <row r="10" spans="1:15" s="17" customFormat="1" ht="12.75">
      <c r="A10" s="279"/>
      <c r="B10" s="281"/>
      <c r="C10" s="281"/>
      <c r="D10" s="283"/>
      <c r="E10" s="283"/>
      <c r="F10" s="288"/>
      <c r="G10" s="286"/>
      <c r="H10" s="283" t="s">
        <v>46</v>
      </c>
      <c r="I10" s="283" t="s">
        <v>42</v>
      </c>
      <c r="J10" s="283" t="s">
        <v>47</v>
      </c>
      <c r="K10" s="283" t="s">
        <v>43</v>
      </c>
      <c r="L10" s="283"/>
      <c r="M10" s="283"/>
      <c r="N10" s="288"/>
      <c r="O10" s="285"/>
    </row>
    <row r="11" spans="1:15" s="17" customFormat="1" ht="12.75">
      <c r="A11" s="279"/>
      <c r="B11" s="281"/>
      <c r="C11" s="281"/>
      <c r="D11" s="283"/>
      <c r="E11" s="283"/>
      <c r="F11" s="288"/>
      <c r="G11" s="286"/>
      <c r="H11" s="283"/>
      <c r="I11" s="283"/>
      <c r="J11" s="283"/>
      <c r="K11" s="283"/>
      <c r="L11" s="283"/>
      <c r="M11" s="283"/>
      <c r="N11" s="288"/>
      <c r="O11" s="285"/>
    </row>
    <row r="12" spans="1:15" s="17" customFormat="1" ht="22.5" customHeight="1">
      <c r="A12" s="279"/>
      <c r="B12" s="281"/>
      <c r="C12" s="281"/>
      <c r="D12" s="283"/>
      <c r="E12" s="283"/>
      <c r="F12" s="289"/>
      <c r="G12" s="286"/>
      <c r="H12" s="283"/>
      <c r="I12" s="283"/>
      <c r="J12" s="283"/>
      <c r="K12" s="283"/>
      <c r="L12" s="283"/>
      <c r="M12" s="283"/>
      <c r="N12" s="289"/>
      <c r="O12" s="285"/>
    </row>
    <row r="13" spans="1:15" ht="12.75">
      <c r="A13" s="139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/>
      <c r="O13" s="140">
        <v>13</v>
      </c>
    </row>
    <row r="14" spans="1:15" ht="51">
      <c r="A14" s="141" t="s">
        <v>6</v>
      </c>
      <c r="B14" s="108" t="s">
        <v>250</v>
      </c>
      <c r="C14" s="108" t="s">
        <v>252</v>
      </c>
      <c r="D14" s="60" t="s">
        <v>494</v>
      </c>
      <c r="E14" s="104">
        <v>1579800</v>
      </c>
      <c r="F14" s="104">
        <v>128100</v>
      </c>
      <c r="G14" s="104">
        <v>436700</v>
      </c>
      <c r="H14" s="104">
        <v>62700</v>
      </c>
      <c r="I14" s="104">
        <v>350000</v>
      </c>
      <c r="J14" s="137" t="s">
        <v>482</v>
      </c>
      <c r="K14" s="104"/>
      <c r="L14" s="104">
        <v>1015000</v>
      </c>
      <c r="M14" s="104"/>
      <c r="N14" s="104"/>
      <c r="O14" s="150" t="s">
        <v>506</v>
      </c>
    </row>
    <row r="15" spans="1:15" ht="51">
      <c r="A15" s="142" t="s">
        <v>7</v>
      </c>
      <c r="B15" s="109" t="s">
        <v>250</v>
      </c>
      <c r="C15" s="109" t="s">
        <v>252</v>
      </c>
      <c r="D15" s="110" t="s">
        <v>502</v>
      </c>
      <c r="E15" s="122">
        <v>372850</v>
      </c>
      <c r="F15" s="122">
        <v>24000</v>
      </c>
      <c r="G15" s="122">
        <v>65000</v>
      </c>
      <c r="H15" s="122">
        <v>12500</v>
      </c>
      <c r="I15" s="122"/>
      <c r="J15" s="137" t="s">
        <v>483</v>
      </c>
      <c r="K15" s="122">
        <v>48500</v>
      </c>
      <c r="L15" s="122">
        <v>283850</v>
      </c>
      <c r="M15" s="122"/>
      <c r="N15" s="122"/>
      <c r="O15" s="150" t="s">
        <v>506</v>
      </c>
    </row>
    <row r="16" spans="1:15" ht="51">
      <c r="A16" s="141" t="s">
        <v>8</v>
      </c>
      <c r="B16" s="108" t="s">
        <v>250</v>
      </c>
      <c r="C16" s="108" t="s">
        <v>252</v>
      </c>
      <c r="D16" s="60" t="s">
        <v>503</v>
      </c>
      <c r="E16" s="104">
        <v>609300</v>
      </c>
      <c r="F16" s="104">
        <v>45000</v>
      </c>
      <c r="G16" s="104">
        <v>190000</v>
      </c>
      <c r="H16" s="104">
        <v>44000</v>
      </c>
      <c r="I16" s="104"/>
      <c r="J16" s="137" t="s">
        <v>483</v>
      </c>
      <c r="K16" s="104">
        <v>142000</v>
      </c>
      <c r="L16" s="104">
        <v>374300</v>
      </c>
      <c r="M16" s="104"/>
      <c r="N16" s="104"/>
      <c r="O16" s="150" t="s">
        <v>506</v>
      </c>
    </row>
    <row r="17" spans="1:15" ht="51">
      <c r="A17" s="141" t="s">
        <v>0</v>
      </c>
      <c r="B17" s="108" t="s">
        <v>250</v>
      </c>
      <c r="C17" s="108" t="s">
        <v>252</v>
      </c>
      <c r="D17" s="60" t="s">
        <v>504</v>
      </c>
      <c r="E17" s="104">
        <v>77000</v>
      </c>
      <c r="F17" s="104">
        <v>18200</v>
      </c>
      <c r="G17" s="104">
        <v>10000</v>
      </c>
      <c r="H17" s="104">
        <v>2400</v>
      </c>
      <c r="I17" s="104"/>
      <c r="J17" s="137" t="s">
        <v>484</v>
      </c>
      <c r="K17" s="104"/>
      <c r="L17" s="104">
        <v>48800</v>
      </c>
      <c r="M17" s="104"/>
      <c r="N17" s="104"/>
      <c r="O17" s="150" t="s">
        <v>506</v>
      </c>
    </row>
    <row r="18" spans="1:15" ht="51">
      <c r="A18" s="141" t="s">
        <v>205</v>
      </c>
      <c r="B18" s="108" t="s">
        <v>250</v>
      </c>
      <c r="C18" s="108" t="s">
        <v>252</v>
      </c>
      <c r="D18" s="60" t="s">
        <v>485</v>
      </c>
      <c r="E18" s="104">
        <v>72000</v>
      </c>
      <c r="F18" s="104">
        <v>6000</v>
      </c>
      <c r="G18" s="104">
        <v>66000</v>
      </c>
      <c r="H18" s="104">
        <v>66000</v>
      </c>
      <c r="I18" s="104"/>
      <c r="J18" s="137" t="s">
        <v>21</v>
      </c>
      <c r="K18" s="104"/>
      <c r="L18" s="104"/>
      <c r="M18" s="104"/>
      <c r="N18" s="104"/>
      <c r="O18" s="150" t="s">
        <v>506</v>
      </c>
    </row>
    <row r="19" spans="1:15" ht="51">
      <c r="A19" s="141" t="s">
        <v>219</v>
      </c>
      <c r="B19" s="108" t="s">
        <v>250</v>
      </c>
      <c r="C19" s="108" t="s">
        <v>252</v>
      </c>
      <c r="D19" s="60" t="s">
        <v>505</v>
      </c>
      <c r="E19" s="104">
        <v>65220</v>
      </c>
      <c r="F19" s="104">
        <v>4920</v>
      </c>
      <c r="G19" s="104">
        <v>20000</v>
      </c>
      <c r="H19" s="104">
        <v>20000</v>
      </c>
      <c r="I19" s="104"/>
      <c r="J19" s="137" t="s">
        <v>21</v>
      </c>
      <c r="K19" s="104"/>
      <c r="L19" s="104">
        <v>40300</v>
      </c>
      <c r="M19" s="104"/>
      <c r="N19" s="104"/>
      <c r="O19" s="150" t="s">
        <v>506</v>
      </c>
    </row>
    <row r="20" spans="1:15" ht="51">
      <c r="A20" s="141" t="s">
        <v>222</v>
      </c>
      <c r="B20" s="108" t="s">
        <v>250</v>
      </c>
      <c r="C20" s="108" t="s">
        <v>252</v>
      </c>
      <c r="D20" s="60" t="s">
        <v>486</v>
      </c>
      <c r="E20" s="104">
        <v>110000</v>
      </c>
      <c r="F20" s="104">
        <v>51200</v>
      </c>
      <c r="G20" s="104">
        <v>58800</v>
      </c>
      <c r="H20" s="104">
        <v>58800</v>
      </c>
      <c r="I20" s="104"/>
      <c r="J20" s="137" t="s">
        <v>21</v>
      </c>
      <c r="K20" s="104"/>
      <c r="L20" s="104"/>
      <c r="M20" s="104"/>
      <c r="N20" s="104"/>
      <c r="O20" s="150" t="s">
        <v>506</v>
      </c>
    </row>
    <row r="21" spans="1:15" ht="51">
      <c r="A21" s="39" t="s">
        <v>225</v>
      </c>
      <c r="B21" s="108" t="s">
        <v>250</v>
      </c>
      <c r="C21" s="108" t="s">
        <v>451</v>
      </c>
      <c r="D21" s="60" t="s">
        <v>487</v>
      </c>
      <c r="E21" s="104">
        <v>706640</v>
      </c>
      <c r="F21" s="104">
        <v>56640</v>
      </c>
      <c r="G21" s="104">
        <v>650000</v>
      </c>
      <c r="H21" s="104">
        <v>50000</v>
      </c>
      <c r="I21" s="104">
        <v>100000</v>
      </c>
      <c r="J21" s="137" t="s">
        <v>21</v>
      </c>
      <c r="K21" s="104">
        <v>500000</v>
      </c>
      <c r="L21" s="104"/>
      <c r="M21" s="104"/>
      <c r="N21" s="104"/>
      <c r="O21" s="126" t="s">
        <v>506</v>
      </c>
    </row>
    <row r="22" spans="1:15" ht="63.75">
      <c r="A22" s="141" t="s">
        <v>228</v>
      </c>
      <c r="B22" s="108" t="s">
        <v>372</v>
      </c>
      <c r="C22" s="108" t="s">
        <v>376</v>
      </c>
      <c r="D22" s="60" t="s">
        <v>488</v>
      </c>
      <c r="E22" s="104">
        <v>48410</v>
      </c>
      <c r="F22" s="104">
        <v>10410</v>
      </c>
      <c r="G22" s="104">
        <v>38000</v>
      </c>
      <c r="H22" s="104">
        <v>38000</v>
      </c>
      <c r="I22" s="104"/>
      <c r="J22" s="137" t="s">
        <v>21</v>
      </c>
      <c r="K22" s="104"/>
      <c r="L22" s="104"/>
      <c r="M22" s="104"/>
      <c r="N22" s="104"/>
      <c r="O22" s="150" t="s">
        <v>506</v>
      </c>
    </row>
    <row r="23" spans="1:15" ht="63.75">
      <c r="A23" s="141" t="s">
        <v>231</v>
      </c>
      <c r="B23" s="108" t="s">
        <v>372</v>
      </c>
      <c r="C23" s="108" t="s">
        <v>377</v>
      </c>
      <c r="D23" s="60" t="s">
        <v>489</v>
      </c>
      <c r="E23" s="104">
        <v>357100</v>
      </c>
      <c r="F23" s="104">
        <v>17100</v>
      </c>
      <c r="G23" s="104">
        <v>340000</v>
      </c>
      <c r="H23" s="104">
        <v>40000</v>
      </c>
      <c r="I23" s="104">
        <v>300000</v>
      </c>
      <c r="J23" s="137" t="s">
        <v>21</v>
      </c>
      <c r="K23" s="104"/>
      <c r="L23" s="104"/>
      <c r="M23" s="104"/>
      <c r="N23" s="104"/>
      <c r="O23" s="150" t="s">
        <v>506</v>
      </c>
    </row>
    <row r="24" spans="1:15" ht="51">
      <c r="A24" s="141" t="s">
        <v>448</v>
      </c>
      <c r="B24" s="108" t="s">
        <v>372</v>
      </c>
      <c r="C24" s="108" t="s">
        <v>377</v>
      </c>
      <c r="D24" s="60" t="s">
        <v>552</v>
      </c>
      <c r="E24" s="104">
        <v>372200</v>
      </c>
      <c r="F24" s="104">
        <v>12200</v>
      </c>
      <c r="G24" s="104">
        <v>360000</v>
      </c>
      <c r="H24" s="104">
        <v>60000</v>
      </c>
      <c r="I24" s="104">
        <v>300000</v>
      </c>
      <c r="J24" s="137" t="s">
        <v>21</v>
      </c>
      <c r="K24" s="104"/>
      <c r="L24" s="104"/>
      <c r="M24" s="104"/>
      <c r="N24" s="104"/>
      <c r="O24" s="150" t="s">
        <v>506</v>
      </c>
    </row>
    <row r="25" spans="1:15" ht="51">
      <c r="A25" s="141" t="s">
        <v>449</v>
      </c>
      <c r="B25" s="108" t="s">
        <v>384</v>
      </c>
      <c r="C25" s="108" t="s">
        <v>388</v>
      </c>
      <c r="D25" s="60" t="s">
        <v>490</v>
      </c>
      <c r="E25" s="104">
        <v>1800000</v>
      </c>
      <c r="F25" s="104"/>
      <c r="G25" s="104">
        <v>300000</v>
      </c>
      <c r="H25" s="104">
        <v>100000</v>
      </c>
      <c r="I25" s="104">
        <v>200000</v>
      </c>
      <c r="J25" s="137" t="s">
        <v>21</v>
      </c>
      <c r="K25" s="104"/>
      <c r="L25" s="104">
        <v>1500000</v>
      </c>
      <c r="M25" s="104"/>
      <c r="N25" s="104"/>
      <c r="O25" s="150" t="s">
        <v>506</v>
      </c>
    </row>
    <row r="26" spans="1:15" ht="51">
      <c r="A26" s="141" t="s">
        <v>450</v>
      </c>
      <c r="B26" s="108" t="s">
        <v>384</v>
      </c>
      <c r="C26" s="108" t="s">
        <v>390</v>
      </c>
      <c r="D26" s="60" t="s">
        <v>530</v>
      </c>
      <c r="E26" s="104">
        <v>391180</v>
      </c>
      <c r="F26" s="104">
        <v>7320</v>
      </c>
      <c r="G26" s="104">
        <v>383860</v>
      </c>
      <c r="H26" s="104">
        <v>17860</v>
      </c>
      <c r="I26" s="104">
        <v>73200</v>
      </c>
      <c r="J26" s="137" t="s">
        <v>21</v>
      </c>
      <c r="K26" s="104">
        <v>292800</v>
      </c>
      <c r="L26" s="104"/>
      <c r="M26" s="104"/>
      <c r="N26" s="104"/>
      <c r="O26" s="150" t="s">
        <v>506</v>
      </c>
    </row>
    <row r="27" spans="1:15" ht="63.75">
      <c r="A27" s="141" t="s">
        <v>547</v>
      </c>
      <c r="B27" s="108" t="s">
        <v>418</v>
      </c>
      <c r="C27" s="108" t="s">
        <v>419</v>
      </c>
      <c r="D27" s="60" t="s">
        <v>491</v>
      </c>
      <c r="E27" s="104">
        <v>1637000</v>
      </c>
      <c r="F27" s="104"/>
      <c r="G27" s="104">
        <v>100000</v>
      </c>
      <c r="H27" s="104">
        <v>100000</v>
      </c>
      <c r="I27" s="104"/>
      <c r="J27" s="137" t="s">
        <v>21</v>
      </c>
      <c r="K27" s="104"/>
      <c r="L27" s="104">
        <v>550000</v>
      </c>
      <c r="M27" s="104">
        <v>987000</v>
      </c>
      <c r="N27" s="104"/>
      <c r="O27" s="150" t="s">
        <v>506</v>
      </c>
    </row>
    <row r="28" spans="1:15" ht="76.5">
      <c r="A28" s="141" t="s">
        <v>548</v>
      </c>
      <c r="B28" s="108" t="s">
        <v>452</v>
      </c>
      <c r="C28" s="108" t="s">
        <v>453</v>
      </c>
      <c r="D28" s="60" t="s">
        <v>492</v>
      </c>
      <c r="E28" s="104">
        <v>1391100</v>
      </c>
      <c r="F28" s="104">
        <v>426572</v>
      </c>
      <c r="G28" s="104">
        <v>964528</v>
      </c>
      <c r="H28" s="104">
        <v>430828</v>
      </c>
      <c r="I28" s="104">
        <f>473700+60000</f>
        <v>533700</v>
      </c>
      <c r="J28" s="137" t="s">
        <v>21</v>
      </c>
      <c r="K28" s="104"/>
      <c r="L28" s="104"/>
      <c r="M28" s="104"/>
      <c r="N28" s="104"/>
      <c r="O28" s="150" t="s">
        <v>506</v>
      </c>
    </row>
    <row r="29" spans="1:15" ht="114.75">
      <c r="A29" s="141" t="s">
        <v>549</v>
      </c>
      <c r="B29" s="108" t="s">
        <v>454</v>
      </c>
      <c r="C29" s="108" t="s">
        <v>455</v>
      </c>
      <c r="D29" s="138" t="s">
        <v>493</v>
      </c>
      <c r="E29" s="104">
        <v>12003000</v>
      </c>
      <c r="F29" s="104">
        <v>362689</v>
      </c>
      <c r="G29" s="104">
        <v>553270</v>
      </c>
      <c r="H29" s="104">
        <v>78270</v>
      </c>
      <c r="I29" s="104">
        <v>100000</v>
      </c>
      <c r="J29" s="137" t="s">
        <v>21</v>
      </c>
      <c r="K29" s="104">
        <v>375000</v>
      </c>
      <c r="L29" s="104">
        <v>6000000</v>
      </c>
      <c r="M29" s="104">
        <v>5087041</v>
      </c>
      <c r="N29" s="104"/>
      <c r="O29" s="150" t="s">
        <v>506</v>
      </c>
    </row>
    <row r="30" spans="1:15" ht="107.25" customHeight="1">
      <c r="A30" s="141" t="s">
        <v>550</v>
      </c>
      <c r="B30" s="108" t="s">
        <v>454</v>
      </c>
      <c r="C30" s="108" t="s">
        <v>455</v>
      </c>
      <c r="D30" s="138" t="s">
        <v>531</v>
      </c>
      <c r="E30" s="104">
        <v>11412000</v>
      </c>
      <c r="F30" s="104">
        <v>385571</v>
      </c>
      <c r="G30" s="104">
        <v>1900000</v>
      </c>
      <c r="H30" s="104">
        <v>75000</v>
      </c>
      <c r="I30" s="104">
        <v>400000</v>
      </c>
      <c r="J30" s="137" t="s">
        <v>21</v>
      </c>
      <c r="K30" s="104">
        <v>1425000</v>
      </c>
      <c r="L30" s="104">
        <v>4190000</v>
      </c>
      <c r="M30" s="104">
        <v>4936429</v>
      </c>
      <c r="N30" s="104"/>
      <c r="O30" s="150" t="s">
        <v>506</v>
      </c>
    </row>
    <row r="31" spans="1:15" ht="69" customHeight="1">
      <c r="A31" s="141" t="s">
        <v>498</v>
      </c>
      <c r="B31" s="108" t="s">
        <v>454</v>
      </c>
      <c r="C31" s="108" t="s">
        <v>496</v>
      </c>
      <c r="D31" s="138" t="s">
        <v>497</v>
      </c>
      <c r="E31" s="104">
        <v>53320</v>
      </c>
      <c r="F31" s="104">
        <v>5320</v>
      </c>
      <c r="G31" s="104">
        <v>48000</v>
      </c>
      <c r="H31" s="104">
        <v>48000</v>
      </c>
      <c r="I31" s="104"/>
      <c r="J31" s="137" t="s">
        <v>21</v>
      </c>
      <c r="K31" s="104"/>
      <c r="L31" s="104"/>
      <c r="M31" s="104"/>
      <c r="N31" s="104"/>
      <c r="O31" s="150" t="s">
        <v>506</v>
      </c>
    </row>
    <row r="32" spans="1:15" ht="56.25" customHeight="1">
      <c r="A32" s="141" t="s">
        <v>551</v>
      </c>
      <c r="B32" s="108" t="s">
        <v>454</v>
      </c>
      <c r="C32" s="108" t="s">
        <v>496</v>
      </c>
      <c r="D32" s="138" t="s">
        <v>499</v>
      </c>
      <c r="E32" s="104">
        <v>34600</v>
      </c>
      <c r="F32" s="104">
        <v>5600</v>
      </c>
      <c r="G32" s="104">
        <v>29000</v>
      </c>
      <c r="H32" s="104">
        <v>29000</v>
      </c>
      <c r="I32" s="104"/>
      <c r="J32" s="137" t="s">
        <v>21</v>
      </c>
      <c r="K32" s="104"/>
      <c r="L32" s="104"/>
      <c r="M32" s="104"/>
      <c r="N32" s="104"/>
      <c r="O32" s="150" t="s">
        <v>506</v>
      </c>
    </row>
    <row r="33" spans="1:15" ht="13.5" thickBot="1">
      <c r="A33" s="292" t="s">
        <v>45</v>
      </c>
      <c r="B33" s="293"/>
      <c r="C33" s="293"/>
      <c r="D33" s="293"/>
      <c r="E33" s="145">
        <f>SUM(E14:E32)</f>
        <v>33092720</v>
      </c>
      <c r="F33" s="145">
        <f>SUM(F14:F32)</f>
        <v>1566842</v>
      </c>
      <c r="G33" s="145">
        <f>SUM(G14:G32)</f>
        <v>6513158</v>
      </c>
      <c r="H33" s="145">
        <f>SUM(H14:H32)</f>
        <v>1333358</v>
      </c>
      <c r="I33" s="145">
        <f>SUM(I14:I32)</f>
        <v>2356900</v>
      </c>
      <c r="J33" s="145">
        <v>39600</v>
      </c>
      <c r="K33" s="145">
        <f>SUM(K14:K32)</f>
        <v>2783300</v>
      </c>
      <c r="L33" s="145">
        <f>SUM(L14:L32)</f>
        <v>14002250</v>
      </c>
      <c r="M33" s="145">
        <f>SUM(M14:M32)</f>
        <v>11010470</v>
      </c>
      <c r="N33" s="146"/>
      <c r="O33" s="147" t="s">
        <v>15</v>
      </c>
    </row>
    <row r="35" ht="12.75">
      <c r="A35" s="1" t="s">
        <v>26</v>
      </c>
    </row>
    <row r="36" ht="12.75">
      <c r="A36" s="1" t="s">
        <v>22</v>
      </c>
    </row>
    <row r="37" ht="12.75">
      <c r="A37" s="1" t="s">
        <v>23</v>
      </c>
    </row>
    <row r="38" ht="12.75">
      <c r="A38" s="1" t="s">
        <v>24</v>
      </c>
    </row>
    <row r="39" ht="12.75">
      <c r="A39" s="1" t="s">
        <v>25</v>
      </c>
    </row>
  </sheetData>
  <sheetProtection/>
  <mergeCells count="19">
    <mergeCell ref="G8:N8"/>
    <mergeCell ref="L9:L12"/>
    <mergeCell ref="A33:D33"/>
    <mergeCell ref="H9:K9"/>
    <mergeCell ref="H10:H12"/>
    <mergeCell ref="I10:I12"/>
    <mergeCell ref="J10:J12"/>
    <mergeCell ref="K10:K12"/>
    <mergeCell ref="F8:F12"/>
    <mergeCell ref="A6:O6"/>
    <mergeCell ref="A8:A12"/>
    <mergeCell ref="B8:B12"/>
    <mergeCell ref="C8:C12"/>
    <mergeCell ref="D8:D12"/>
    <mergeCell ref="O8:O12"/>
    <mergeCell ref="G9:G12"/>
    <mergeCell ref="E8:E12"/>
    <mergeCell ref="M9:M12"/>
    <mergeCell ref="N9:N12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6" r:id="rId1"/>
  <rowBreaks count="2" manualBreakCount="2">
    <brk id="21" max="255" man="1"/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625" style="1" customWidth="1"/>
    <col min="2" max="2" width="4.00390625" style="1" customWidth="1"/>
    <col min="3" max="3" width="5.75390625" style="1" customWidth="1"/>
    <col min="4" max="4" width="22.37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2" ht="12.75">
      <c r="I2" s="41" t="s">
        <v>522</v>
      </c>
    </row>
    <row r="3" ht="12.75">
      <c r="I3" s="41" t="s">
        <v>85</v>
      </c>
    </row>
    <row r="4" ht="12.75">
      <c r="I4" s="41" t="s">
        <v>86</v>
      </c>
    </row>
    <row r="5" ht="12.75">
      <c r="I5" s="41" t="s">
        <v>87</v>
      </c>
    </row>
    <row r="6" spans="1:10" ht="18">
      <c r="A6" s="277" t="s">
        <v>60</v>
      </c>
      <c r="B6" s="277"/>
      <c r="C6" s="277"/>
      <c r="D6" s="277"/>
      <c r="E6" s="277"/>
      <c r="F6" s="277"/>
      <c r="G6" s="277"/>
      <c r="H6" s="277"/>
      <c r="I6" s="277"/>
      <c r="J6" s="277"/>
    </row>
    <row r="7" spans="1:10" ht="10.5" customHeight="1">
      <c r="A7" s="8"/>
      <c r="B7" s="8"/>
      <c r="C7" s="8"/>
      <c r="D7" s="8"/>
      <c r="E7" s="8"/>
      <c r="F7" s="8"/>
      <c r="G7" s="8"/>
      <c r="H7" s="8"/>
      <c r="I7" s="8"/>
      <c r="J7" s="6" t="s">
        <v>14</v>
      </c>
    </row>
    <row r="8" spans="1:10" s="17" customFormat="1" ht="12.75">
      <c r="A8" s="297" t="s">
        <v>18</v>
      </c>
      <c r="B8" s="297" t="s">
        <v>1</v>
      </c>
      <c r="C8" s="297" t="s">
        <v>13</v>
      </c>
      <c r="D8" s="295" t="s">
        <v>49</v>
      </c>
      <c r="E8" s="295" t="s">
        <v>27</v>
      </c>
      <c r="F8" s="295"/>
      <c r="G8" s="295"/>
      <c r="H8" s="295"/>
      <c r="I8" s="295"/>
      <c r="J8" s="295" t="s">
        <v>20</v>
      </c>
    </row>
    <row r="9" spans="1:10" s="17" customFormat="1" ht="12.75">
      <c r="A9" s="297"/>
      <c r="B9" s="297"/>
      <c r="C9" s="297"/>
      <c r="D9" s="295"/>
      <c r="E9" s="295" t="s">
        <v>61</v>
      </c>
      <c r="F9" s="295" t="s">
        <v>10</v>
      </c>
      <c r="G9" s="295"/>
      <c r="H9" s="295"/>
      <c r="I9" s="295"/>
      <c r="J9" s="295"/>
    </row>
    <row r="10" spans="1:10" s="17" customFormat="1" ht="12.75">
      <c r="A10" s="297"/>
      <c r="B10" s="297"/>
      <c r="C10" s="297"/>
      <c r="D10" s="295"/>
      <c r="E10" s="295"/>
      <c r="F10" s="295" t="s">
        <v>46</v>
      </c>
      <c r="G10" s="295" t="s">
        <v>42</v>
      </c>
      <c r="H10" s="295" t="s">
        <v>48</v>
      </c>
      <c r="I10" s="295" t="s">
        <v>43</v>
      </c>
      <c r="J10" s="295"/>
    </row>
    <row r="11" spans="1:10" s="17" customFormat="1" ht="12.75">
      <c r="A11" s="297"/>
      <c r="B11" s="297"/>
      <c r="C11" s="297"/>
      <c r="D11" s="295"/>
      <c r="E11" s="295"/>
      <c r="F11" s="295"/>
      <c r="G11" s="295"/>
      <c r="H11" s="295"/>
      <c r="I11" s="295"/>
      <c r="J11" s="295"/>
    </row>
    <row r="12" spans="1:10" s="17" customFormat="1" ht="12.75">
      <c r="A12" s="297"/>
      <c r="B12" s="297"/>
      <c r="C12" s="297"/>
      <c r="D12" s="295"/>
      <c r="E12" s="295"/>
      <c r="F12" s="295"/>
      <c r="G12" s="295"/>
      <c r="H12" s="295"/>
      <c r="I12" s="295"/>
      <c r="J12" s="295"/>
    </row>
    <row r="13" spans="1:10" ht="12.75">
      <c r="A13" s="11">
        <v>1</v>
      </c>
      <c r="B13" s="11">
        <v>2</v>
      </c>
      <c r="C13" s="11">
        <v>3</v>
      </c>
      <c r="D13" s="11">
        <v>4</v>
      </c>
      <c r="E13" s="11">
        <v>6</v>
      </c>
      <c r="F13" s="11">
        <v>7</v>
      </c>
      <c r="G13" s="11">
        <v>8</v>
      </c>
      <c r="H13" s="11">
        <v>9</v>
      </c>
      <c r="I13" s="11">
        <v>10</v>
      </c>
      <c r="J13" s="11">
        <v>11</v>
      </c>
    </row>
    <row r="14" spans="1:10" ht="51">
      <c r="A14" s="39" t="s">
        <v>6</v>
      </c>
      <c r="B14" s="108" t="s">
        <v>250</v>
      </c>
      <c r="C14" s="108" t="s">
        <v>252</v>
      </c>
      <c r="D14" s="144" t="s">
        <v>467</v>
      </c>
      <c r="E14" s="104">
        <v>19000</v>
      </c>
      <c r="F14" s="104">
        <v>19000</v>
      </c>
      <c r="G14" s="104"/>
      <c r="H14" s="137" t="s">
        <v>21</v>
      </c>
      <c r="I14" s="104"/>
      <c r="J14" s="126" t="s">
        <v>506</v>
      </c>
    </row>
    <row r="15" spans="1:10" ht="63.75">
      <c r="A15" s="39" t="s">
        <v>7</v>
      </c>
      <c r="B15" s="12">
        <v>600</v>
      </c>
      <c r="C15" s="12">
        <v>60016</v>
      </c>
      <c r="D15" s="144" t="s">
        <v>456</v>
      </c>
      <c r="E15" s="104">
        <v>45000</v>
      </c>
      <c r="F15" s="104">
        <v>45000</v>
      </c>
      <c r="G15" s="104"/>
      <c r="H15" s="137" t="s">
        <v>21</v>
      </c>
      <c r="I15" s="104"/>
      <c r="J15" s="126" t="s">
        <v>506</v>
      </c>
    </row>
    <row r="16" spans="1:10" ht="51">
      <c r="A16" s="39" t="s">
        <v>8</v>
      </c>
      <c r="B16" s="12">
        <v>750</v>
      </c>
      <c r="C16" s="12">
        <v>75023</v>
      </c>
      <c r="D16" s="144" t="s">
        <v>495</v>
      </c>
      <c r="E16" s="104">
        <v>70000</v>
      </c>
      <c r="F16" s="104">
        <v>70000</v>
      </c>
      <c r="G16" s="104"/>
      <c r="H16" s="137" t="s">
        <v>21</v>
      </c>
      <c r="I16" s="104"/>
      <c r="J16" s="126" t="s">
        <v>506</v>
      </c>
    </row>
    <row r="17" spans="1:10" ht="51">
      <c r="A17" s="39" t="s">
        <v>0</v>
      </c>
      <c r="B17" s="12">
        <v>900</v>
      </c>
      <c r="C17" s="12">
        <v>90015</v>
      </c>
      <c r="D17" s="144" t="s">
        <v>501</v>
      </c>
      <c r="E17" s="104">
        <v>58000</v>
      </c>
      <c r="F17" s="104">
        <v>58000</v>
      </c>
      <c r="G17" s="104"/>
      <c r="H17" s="137" t="s">
        <v>21</v>
      </c>
      <c r="I17" s="104"/>
      <c r="J17" s="126" t="s">
        <v>506</v>
      </c>
    </row>
    <row r="18" spans="1:10" ht="51">
      <c r="A18" s="39" t="s">
        <v>205</v>
      </c>
      <c r="B18" s="12">
        <v>900</v>
      </c>
      <c r="C18" s="12">
        <v>90015</v>
      </c>
      <c r="D18" s="144" t="s">
        <v>500</v>
      </c>
      <c r="E18" s="104">
        <v>28500</v>
      </c>
      <c r="F18" s="104">
        <v>28500</v>
      </c>
      <c r="G18" s="104"/>
      <c r="H18" s="137" t="s">
        <v>21</v>
      </c>
      <c r="I18" s="104"/>
      <c r="J18" s="126" t="s">
        <v>506</v>
      </c>
    </row>
    <row r="19" spans="1:10" ht="12.75">
      <c r="A19" s="296" t="s">
        <v>45</v>
      </c>
      <c r="B19" s="296"/>
      <c r="C19" s="296"/>
      <c r="D19" s="296"/>
      <c r="E19" s="105">
        <f>SUM(E14:E18)</f>
        <v>220500</v>
      </c>
      <c r="F19" s="105">
        <f>SUM(F14:F18)</f>
        <v>220500</v>
      </c>
      <c r="G19" s="105">
        <f>SUM(G14:G18)</f>
        <v>0</v>
      </c>
      <c r="H19" s="105">
        <f>SUM(H14:H18)</f>
        <v>0</v>
      </c>
      <c r="I19" s="105">
        <f>SUM(I14:I18)</f>
        <v>0</v>
      </c>
      <c r="J19" s="143" t="s">
        <v>15</v>
      </c>
    </row>
    <row r="21" ht="12.75">
      <c r="A21" s="1" t="s">
        <v>26</v>
      </c>
    </row>
    <row r="22" ht="12.75">
      <c r="A22" s="1" t="s">
        <v>22</v>
      </c>
    </row>
    <row r="23" ht="12.75">
      <c r="A23" s="1" t="s">
        <v>23</v>
      </c>
    </row>
    <row r="24" ht="12.75">
      <c r="A24" s="1" t="s">
        <v>24</v>
      </c>
    </row>
    <row r="25" ht="12.75">
      <c r="A25" s="1" t="s">
        <v>25</v>
      </c>
    </row>
  </sheetData>
  <sheetProtection/>
  <mergeCells count="14">
    <mergeCell ref="A19:D19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F10:F12"/>
    <mergeCell ref="G10:G12"/>
    <mergeCell ref="H10:H12"/>
    <mergeCell ref="I10:I12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B27" sqref="B27"/>
    </sheetView>
  </sheetViews>
  <sheetFormatPr defaultColWidth="9.00390625" defaultRowHeight="12.75"/>
  <cols>
    <col min="1" max="1" width="4.625" style="42" customWidth="1"/>
    <col min="2" max="2" width="43.25390625" style="42" customWidth="1"/>
    <col min="3" max="3" width="9.875" style="42" customWidth="1"/>
    <col min="4" max="16384" width="9.125" style="42" customWidth="1"/>
  </cols>
  <sheetData>
    <row r="1" s="41" customFormat="1" ht="12">
      <c r="C1" s="41" t="s">
        <v>84</v>
      </c>
    </row>
    <row r="2" s="41" customFormat="1" ht="12">
      <c r="C2" s="41" t="s">
        <v>85</v>
      </c>
    </row>
    <row r="3" s="41" customFormat="1" ht="12">
      <c r="C3" s="41" t="s">
        <v>86</v>
      </c>
    </row>
    <row r="4" s="41" customFormat="1" ht="12">
      <c r="C4" s="41" t="s">
        <v>87</v>
      </c>
    </row>
    <row r="5" ht="15.75">
      <c r="C5" s="43"/>
    </row>
    <row r="7" spans="1:6" ht="25.5" customHeight="1">
      <c r="A7" s="269" t="s">
        <v>88</v>
      </c>
      <c r="B7" s="269"/>
      <c r="C7" s="269"/>
      <c r="D7" s="269"/>
      <c r="E7" s="269"/>
      <c r="F7" s="269"/>
    </row>
    <row r="8" spans="1:6" ht="25.5" customHeight="1">
      <c r="A8" s="44"/>
      <c r="B8" s="44"/>
      <c r="C8" s="44"/>
      <c r="D8" s="44"/>
      <c r="E8" s="44"/>
      <c r="F8" s="44"/>
    </row>
    <row r="9" ht="12.75">
      <c r="F9" s="45" t="s">
        <v>89</v>
      </c>
    </row>
    <row r="10" spans="1:6" ht="35.25" customHeight="1">
      <c r="A10" s="298" t="s">
        <v>90</v>
      </c>
      <c r="B10" s="298" t="s">
        <v>91</v>
      </c>
      <c r="C10" s="298" t="s">
        <v>92</v>
      </c>
      <c r="D10" s="298" t="s">
        <v>93</v>
      </c>
      <c r="E10" s="298"/>
      <c r="F10" s="298"/>
    </row>
    <row r="11" spans="1:6" ht="27.75" customHeight="1">
      <c r="A11" s="299"/>
      <c r="B11" s="299"/>
      <c r="C11" s="299"/>
      <c r="D11" s="148" t="s">
        <v>94</v>
      </c>
      <c r="E11" s="148" t="s">
        <v>95</v>
      </c>
      <c r="F11" s="148" t="s">
        <v>96</v>
      </c>
    </row>
    <row r="12" spans="1:6" ht="12.75">
      <c r="A12" s="161" t="s">
        <v>97</v>
      </c>
      <c r="B12" s="248" t="s">
        <v>98</v>
      </c>
      <c r="C12" s="248">
        <v>0</v>
      </c>
      <c r="D12" s="248">
        <v>0</v>
      </c>
      <c r="E12" s="248">
        <v>0</v>
      </c>
      <c r="F12" s="248">
        <v>0</v>
      </c>
    </row>
    <row r="13" spans="1:6" ht="12.75">
      <c r="A13" s="162"/>
      <c r="B13" s="249" t="s">
        <v>99</v>
      </c>
      <c r="C13" s="248">
        <v>0</v>
      </c>
      <c r="D13" s="248">
        <v>0</v>
      </c>
      <c r="E13" s="248">
        <v>0</v>
      </c>
      <c r="F13" s="248">
        <v>0</v>
      </c>
    </row>
    <row r="14" spans="1:6" ht="12.75">
      <c r="A14" s="162"/>
      <c r="B14" s="249" t="s">
        <v>100</v>
      </c>
      <c r="C14" s="248">
        <v>0</v>
      </c>
      <c r="D14" s="248">
        <v>0</v>
      </c>
      <c r="E14" s="248">
        <v>0</v>
      </c>
      <c r="F14" s="248">
        <v>0</v>
      </c>
    </row>
    <row r="15" spans="1:6" ht="12.75">
      <c r="A15" s="163"/>
      <c r="B15" s="249" t="s">
        <v>101</v>
      </c>
      <c r="C15" s="248">
        <v>0</v>
      </c>
      <c r="D15" s="248">
        <v>0</v>
      </c>
      <c r="E15" s="248">
        <v>0</v>
      </c>
      <c r="F15" s="248">
        <v>0</v>
      </c>
    </row>
    <row r="16" spans="1:6" ht="12.75">
      <c r="A16" s="161" t="s">
        <v>102</v>
      </c>
      <c r="B16" s="248" t="s">
        <v>103</v>
      </c>
      <c r="C16" s="224">
        <v>3742130</v>
      </c>
      <c r="D16" s="224">
        <v>10848150</v>
      </c>
      <c r="E16" s="224">
        <v>10023470</v>
      </c>
      <c r="F16" s="250">
        <f aca="true" t="shared" si="0" ref="F16:F23">D16+E16</f>
        <v>20871620</v>
      </c>
    </row>
    <row r="17" spans="1:6" ht="12.75">
      <c r="A17" s="162"/>
      <c r="B17" s="249" t="s">
        <v>99</v>
      </c>
      <c r="C17" s="224">
        <v>958830</v>
      </c>
      <c r="D17" s="224">
        <v>3007969</v>
      </c>
      <c r="E17" s="224">
        <v>2755465</v>
      </c>
      <c r="F17" s="250">
        <f t="shared" si="0"/>
        <v>5763434</v>
      </c>
    </row>
    <row r="18" spans="1:6" ht="12.75">
      <c r="A18" s="162"/>
      <c r="B18" s="249" t="s">
        <v>100</v>
      </c>
      <c r="C18" s="224">
        <v>0</v>
      </c>
      <c r="D18" s="224">
        <v>0</v>
      </c>
      <c r="E18" s="224">
        <v>0</v>
      </c>
      <c r="F18" s="250">
        <f t="shared" si="0"/>
        <v>0</v>
      </c>
    </row>
    <row r="19" spans="1:6" ht="13.5" thickBot="1">
      <c r="A19" s="163"/>
      <c r="B19" s="251" t="s">
        <v>101</v>
      </c>
      <c r="C19" s="157">
        <v>2783300</v>
      </c>
      <c r="D19" s="157">
        <v>7840181</v>
      </c>
      <c r="E19" s="157">
        <v>7268005</v>
      </c>
      <c r="F19" s="252">
        <f t="shared" si="0"/>
        <v>15108186</v>
      </c>
    </row>
    <row r="20" spans="1:6" ht="12.75">
      <c r="A20" s="161"/>
      <c r="B20" s="253" t="s">
        <v>104</v>
      </c>
      <c r="C20" s="231">
        <v>3742130</v>
      </c>
      <c r="D20" s="231">
        <v>10848150</v>
      </c>
      <c r="E20" s="231">
        <v>10023470</v>
      </c>
      <c r="F20" s="254">
        <f t="shared" si="0"/>
        <v>20871620</v>
      </c>
    </row>
    <row r="21" spans="1:6" ht="12.75">
      <c r="A21" s="162"/>
      <c r="B21" s="255" t="s">
        <v>99</v>
      </c>
      <c r="C21" s="224">
        <v>958830</v>
      </c>
      <c r="D21" s="224">
        <v>3007969</v>
      </c>
      <c r="E21" s="224">
        <v>2755465</v>
      </c>
      <c r="F21" s="256">
        <f t="shared" si="0"/>
        <v>5763434</v>
      </c>
    </row>
    <row r="22" spans="1:6" ht="12.75">
      <c r="A22" s="162"/>
      <c r="B22" s="255" t="s">
        <v>100</v>
      </c>
      <c r="C22" s="224">
        <v>0</v>
      </c>
      <c r="D22" s="224">
        <v>0</v>
      </c>
      <c r="E22" s="224">
        <v>0</v>
      </c>
      <c r="F22" s="256">
        <f t="shared" si="0"/>
        <v>0</v>
      </c>
    </row>
    <row r="23" spans="1:6" ht="13.5" thickBot="1">
      <c r="A23" s="163"/>
      <c r="B23" s="257" t="s">
        <v>101</v>
      </c>
      <c r="C23" s="238">
        <v>2783300</v>
      </c>
      <c r="D23" s="238">
        <v>7840181</v>
      </c>
      <c r="E23" s="238">
        <v>7268005</v>
      </c>
      <c r="F23" s="258">
        <f t="shared" si="0"/>
        <v>15108186</v>
      </c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60" zoomScaleNormal="75" workbookViewId="0" topLeftCell="A1">
      <selection activeCell="P24" sqref="P24"/>
    </sheetView>
  </sheetViews>
  <sheetFormatPr defaultColWidth="9.00390625" defaultRowHeight="12.75"/>
  <cols>
    <col min="1" max="1" width="4.625" style="42" customWidth="1"/>
    <col min="2" max="2" width="35.375" style="42" customWidth="1"/>
    <col min="3" max="3" width="9.125" style="42" customWidth="1"/>
    <col min="4" max="4" width="11.375" style="42" customWidth="1"/>
    <col min="5" max="6" width="9.125" style="42" customWidth="1"/>
    <col min="7" max="7" width="29.875" style="42" customWidth="1"/>
    <col min="8" max="8" width="10.75390625" style="42" customWidth="1"/>
    <col min="9" max="9" width="11.00390625" style="42" customWidth="1"/>
    <col min="10" max="10" width="9.875" style="42" customWidth="1"/>
    <col min="11" max="11" width="10.875" style="42" customWidth="1"/>
    <col min="12" max="12" width="11.375" style="42" customWidth="1"/>
    <col min="13" max="16384" width="9.125" style="42" customWidth="1"/>
  </cols>
  <sheetData>
    <row r="1" s="41" customFormat="1" ht="12">
      <c r="J1" s="41" t="s">
        <v>105</v>
      </c>
    </row>
    <row r="2" s="41" customFormat="1" ht="12">
      <c r="J2" s="41" t="s">
        <v>85</v>
      </c>
    </row>
    <row r="3" s="41" customFormat="1" ht="12">
      <c r="J3" s="41" t="s">
        <v>86</v>
      </c>
    </row>
    <row r="4" s="41" customFormat="1" ht="12">
      <c r="J4" s="41" t="s">
        <v>87</v>
      </c>
    </row>
    <row r="5" s="41" customFormat="1" ht="12"/>
    <row r="7" spans="1:13" ht="12.75">
      <c r="A7" s="269" t="s">
        <v>114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</row>
    <row r="8" spans="1:13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ht="12.75">
      <c r="M9" s="45" t="s">
        <v>89</v>
      </c>
    </row>
    <row r="10" spans="1:13" ht="48" customHeight="1">
      <c r="A10" s="298" t="s">
        <v>90</v>
      </c>
      <c r="B10" s="298" t="s">
        <v>106</v>
      </c>
      <c r="C10" s="298" t="s">
        <v>107</v>
      </c>
      <c r="D10" s="299" t="s">
        <v>20</v>
      </c>
      <c r="E10" s="298" t="s">
        <v>1</v>
      </c>
      <c r="F10" s="299" t="s">
        <v>2</v>
      </c>
      <c r="G10" s="298" t="s">
        <v>108</v>
      </c>
      <c r="H10" s="298"/>
      <c r="I10" s="299" t="s">
        <v>109</v>
      </c>
      <c r="J10" s="298" t="s">
        <v>92</v>
      </c>
      <c r="K10" s="298" t="s">
        <v>93</v>
      </c>
      <c r="L10" s="298"/>
      <c r="M10" s="298"/>
    </row>
    <row r="11" spans="1:13" ht="24">
      <c r="A11" s="298"/>
      <c r="B11" s="298"/>
      <c r="C11" s="298"/>
      <c r="D11" s="270"/>
      <c r="E11" s="298"/>
      <c r="F11" s="270"/>
      <c r="G11" s="46" t="s">
        <v>110</v>
      </c>
      <c r="H11" s="46" t="s">
        <v>111</v>
      </c>
      <c r="I11" s="270"/>
      <c r="J11" s="298"/>
      <c r="K11" s="46" t="s">
        <v>94</v>
      </c>
      <c r="L11" s="46" t="s">
        <v>95</v>
      </c>
      <c r="M11" s="46" t="s">
        <v>112</v>
      </c>
    </row>
    <row r="12" spans="1:13" ht="25.5">
      <c r="A12" s="151" t="s">
        <v>6</v>
      </c>
      <c r="B12" s="112" t="s">
        <v>457</v>
      </c>
      <c r="C12" s="152" t="s">
        <v>509</v>
      </c>
      <c r="D12" s="242" t="s">
        <v>506</v>
      </c>
      <c r="E12" s="115" t="s">
        <v>250</v>
      </c>
      <c r="F12" s="115" t="s">
        <v>252</v>
      </c>
      <c r="G12" s="151" t="s">
        <v>113</v>
      </c>
      <c r="H12" s="157">
        <f>I12+J12+K12+L12+M12</f>
        <v>372850</v>
      </c>
      <c r="I12" s="160">
        <f>I13+I14+I15</f>
        <v>24000</v>
      </c>
      <c r="J12" s="157">
        <f>J13+J14+J15</f>
        <v>65000</v>
      </c>
      <c r="K12" s="157">
        <f>K13+K14+K15</f>
        <v>283850</v>
      </c>
      <c r="L12" s="157">
        <f>L13+L14+L15</f>
        <v>0</v>
      </c>
      <c r="M12" s="157">
        <f>M13+M14+M15</f>
        <v>0</v>
      </c>
    </row>
    <row r="13" spans="1:13" ht="38.25">
      <c r="A13" s="152"/>
      <c r="B13" s="220" t="s">
        <v>507</v>
      </c>
      <c r="C13" s="221"/>
      <c r="D13" s="243"/>
      <c r="E13" s="222"/>
      <c r="F13" s="222"/>
      <c r="G13" s="223" t="s">
        <v>99</v>
      </c>
      <c r="H13" s="224">
        <f>I13+J13+K13+L13+M13</f>
        <v>112126</v>
      </c>
      <c r="I13" s="224">
        <v>24000</v>
      </c>
      <c r="J13" s="224">
        <v>16500</v>
      </c>
      <c r="K13" s="224">
        <v>71626</v>
      </c>
      <c r="L13" s="224"/>
      <c r="M13" s="224"/>
    </row>
    <row r="14" spans="1:13" ht="25.5">
      <c r="A14" s="152"/>
      <c r="B14" s="220" t="s">
        <v>458</v>
      </c>
      <c r="C14" s="221"/>
      <c r="D14" s="243"/>
      <c r="E14" s="222"/>
      <c r="F14" s="222"/>
      <c r="G14" s="223" t="s">
        <v>100</v>
      </c>
      <c r="H14" s="224">
        <f>I14+J14+K14+L14+M14</f>
        <v>0</v>
      </c>
      <c r="I14" s="224"/>
      <c r="J14" s="224"/>
      <c r="K14" s="224"/>
      <c r="L14" s="224"/>
      <c r="M14" s="224"/>
    </row>
    <row r="15" spans="1:13" ht="25.5">
      <c r="A15" s="152"/>
      <c r="B15" s="220" t="s">
        <v>508</v>
      </c>
      <c r="C15" s="221"/>
      <c r="D15" s="243"/>
      <c r="E15" s="222"/>
      <c r="F15" s="222"/>
      <c r="G15" s="225" t="s">
        <v>101</v>
      </c>
      <c r="H15" s="224">
        <f>I15+J15+K15+L15+M15</f>
        <v>260724</v>
      </c>
      <c r="I15" s="224"/>
      <c r="J15" s="224">
        <v>48500</v>
      </c>
      <c r="K15" s="224">
        <v>212224</v>
      </c>
      <c r="L15" s="224"/>
      <c r="M15" s="224"/>
    </row>
    <row r="16" spans="1:13" ht="13.5" thickBot="1">
      <c r="A16" s="154"/>
      <c r="B16" s="236"/>
      <c r="C16" s="236"/>
      <c r="D16" s="244"/>
      <c r="E16" s="237"/>
      <c r="F16" s="237"/>
      <c r="G16" s="236"/>
      <c r="H16" s="238"/>
      <c r="I16" s="241"/>
      <c r="J16" s="238"/>
      <c r="K16" s="238"/>
      <c r="L16" s="238"/>
      <c r="M16" s="238"/>
    </row>
    <row r="17" spans="1:13" ht="25.5">
      <c r="A17" s="152" t="s">
        <v>7</v>
      </c>
      <c r="B17" s="114" t="s">
        <v>457</v>
      </c>
      <c r="C17" s="156" t="s">
        <v>509</v>
      </c>
      <c r="D17" s="245" t="s">
        <v>506</v>
      </c>
      <c r="E17" s="117" t="s">
        <v>250</v>
      </c>
      <c r="F17" s="117" t="s">
        <v>252</v>
      </c>
      <c r="G17" s="156" t="s">
        <v>113</v>
      </c>
      <c r="H17" s="159">
        <f>I17+J17+K17+L17+M17</f>
        <v>609300</v>
      </c>
      <c r="I17" s="159">
        <f>I18+I19+I20</f>
        <v>45000</v>
      </c>
      <c r="J17" s="159">
        <f>J18+J19+J20</f>
        <v>190000</v>
      </c>
      <c r="K17" s="159">
        <f>K18+K19+K20</f>
        <v>374300</v>
      </c>
      <c r="L17" s="159">
        <f>L18+L19+L20</f>
        <v>0</v>
      </c>
      <c r="M17" s="159">
        <f>M18+M19+M20</f>
        <v>0</v>
      </c>
    </row>
    <row r="18" spans="1:13" ht="38.25">
      <c r="A18" s="152"/>
      <c r="B18" s="220" t="s">
        <v>507</v>
      </c>
      <c r="C18" s="221"/>
      <c r="D18" s="243"/>
      <c r="E18" s="222"/>
      <c r="F18" s="222"/>
      <c r="G18" s="223" t="s">
        <v>99</v>
      </c>
      <c r="H18" s="224">
        <f>I18+J18+K18+L18+M18</f>
        <v>187450</v>
      </c>
      <c r="I18" s="224">
        <v>45000</v>
      </c>
      <c r="J18" s="224">
        <v>48000</v>
      </c>
      <c r="K18" s="224">
        <v>94450</v>
      </c>
      <c r="L18" s="224"/>
      <c r="M18" s="224"/>
    </row>
    <row r="19" spans="1:13" ht="25.5">
      <c r="A19" s="152"/>
      <c r="B19" s="220" t="s">
        <v>458</v>
      </c>
      <c r="C19" s="221"/>
      <c r="D19" s="243"/>
      <c r="E19" s="222"/>
      <c r="F19" s="222"/>
      <c r="G19" s="223" t="s">
        <v>100</v>
      </c>
      <c r="H19" s="224">
        <f>I19+J19+K19+L19+M19</f>
        <v>0</v>
      </c>
      <c r="I19" s="224"/>
      <c r="J19" s="224"/>
      <c r="K19" s="224"/>
      <c r="L19" s="224"/>
      <c r="M19" s="224"/>
    </row>
    <row r="20" spans="1:13" ht="25.5">
      <c r="A20" s="152"/>
      <c r="B20" s="220" t="s">
        <v>510</v>
      </c>
      <c r="C20" s="221"/>
      <c r="D20" s="243"/>
      <c r="E20" s="222"/>
      <c r="F20" s="222"/>
      <c r="G20" s="225" t="s">
        <v>101</v>
      </c>
      <c r="H20" s="224">
        <f>I20+J20+K20+L20+M20</f>
        <v>421850</v>
      </c>
      <c r="I20" s="224"/>
      <c r="J20" s="224">
        <v>142000</v>
      </c>
      <c r="K20" s="224">
        <v>279850</v>
      </c>
      <c r="L20" s="224"/>
      <c r="M20" s="224"/>
    </row>
    <row r="21" spans="1:13" ht="13.5" thickBot="1">
      <c r="A21" s="154"/>
      <c r="B21" s="236"/>
      <c r="C21" s="236"/>
      <c r="D21" s="244"/>
      <c r="E21" s="237"/>
      <c r="F21" s="237"/>
      <c r="G21" s="236"/>
      <c r="H21" s="238"/>
      <c r="I21" s="238"/>
      <c r="J21" s="238"/>
      <c r="K21" s="238"/>
      <c r="L21" s="238"/>
      <c r="M21" s="238"/>
    </row>
    <row r="22" spans="1:13" ht="25.5">
      <c r="A22" s="152" t="s">
        <v>8</v>
      </c>
      <c r="B22" s="114" t="s">
        <v>460</v>
      </c>
      <c r="C22" s="156" t="s">
        <v>513</v>
      </c>
      <c r="D22" s="245" t="s">
        <v>506</v>
      </c>
      <c r="E22" s="117" t="s">
        <v>250</v>
      </c>
      <c r="F22" s="117" t="s">
        <v>361</v>
      </c>
      <c r="G22" s="156" t="s">
        <v>113</v>
      </c>
      <c r="H22" s="159">
        <f>I22+J22+K22+L22+M22</f>
        <v>706640</v>
      </c>
      <c r="I22" s="159">
        <f>I23+I24+I25</f>
        <v>56640</v>
      </c>
      <c r="J22" s="159">
        <f>J23+J24+J25</f>
        <v>650000</v>
      </c>
      <c r="K22" s="159">
        <f>K23+K24+K25</f>
        <v>0</v>
      </c>
      <c r="L22" s="159">
        <f>L23+L24+L25</f>
        <v>0</v>
      </c>
      <c r="M22" s="159">
        <f>M23+M24+M25</f>
        <v>0</v>
      </c>
    </row>
    <row r="23" spans="1:13" ht="38.25">
      <c r="A23" s="152"/>
      <c r="B23" s="220" t="s">
        <v>459</v>
      </c>
      <c r="C23" s="221"/>
      <c r="D23" s="243"/>
      <c r="E23" s="222"/>
      <c r="F23" s="222"/>
      <c r="G23" s="223" t="s">
        <v>99</v>
      </c>
      <c r="H23" s="224">
        <f>I23+J23+K23+L23+M23</f>
        <v>206640</v>
      </c>
      <c r="I23" s="224">
        <v>56640</v>
      </c>
      <c r="J23" s="224">
        <v>150000</v>
      </c>
      <c r="K23" s="224"/>
      <c r="L23" s="224"/>
      <c r="M23" s="224"/>
    </row>
    <row r="24" spans="1:13" ht="16.5" customHeight="1">
      <c r="A24" s="152"/>
      <c r="B24" s="220" t="s">
        <v>461</v>
      </c>
      <c r="C24" s="221"/>
      <c r="D24" s="243"/>
      <c r="E24" s="222"/>
      <c r="F24" s="222"/>
      <c r="G24" s="223" t="s">
        <v>100</v>
      </c>
      <c r="H24" s="224">
        <f>I24+J24+K24+L24+M24</f>
        <v>0</v>
      </c>
      <c r="I24" s="224"/>
      <c r="J24" s="224"/>
      <c r="K24" s="224"/>
      <c r="L24" s="224"/>
      <c r="M24" s="224"/>
    </row>
    <row r="25" spans="1:13" ht="25.5">
      <c r="A25" s="152"/>
      <c r="B25" s="220" t="s">
        <v>462</v>
      </c>
      <c r="C25" s="221"/>
      <c r="D25" s="243"/>
      <c r="E25" s="222"/>
      <c r="F25" s="222"/>
      <c r="G25" s="225" t="s">
        <v>101</v>
      </c>
      <c r="H25" s="224">
        <f>I25+J25+K25+L25+M25</f>
        <v>500000</v>
      </c>
      <c r="I25" s="224"/>
      <c r="J25" s="224">
        <v>500000</v>
      </c>
      <c r="K25" s="224"/>
      <c r="L25" s="224"/>
      <c r="M25" s="224"/>
    </row>
    <row r="26" spans="1:13" ht="13.5" thickBot="1">
      <c r="A26" s="154"/>
      <c r="B26" s="236"/>
      <c r="C26" s="236"/>
      <c r="D26" s="244"/>
      <c r="E26" s="237"/>
      <c r="F26" s="237"/>
      <c r="G26" s="236"/>
      <c r="H26" s="238"/>
      <c r="I26" s="238"/>
      <c r="J26" s="238"/>
      <c r="K26" s="238"/>
      <c r="L26" s="238"/>
      <c r="M26" s="238"/>
    </row>
    <row r="27" spans="1:13" ht="39.75" customHeight="1">
      <c r="A27" s="155" t="s">
        <v>0</v>
      </c>
      <c r="B27" s="114" t="s">
        <v>463</v>
      </c>
      <c r="C27" s="156" t="s">
        <v>514</v>
      </c>
      <c r="D27" s="245" t="s">
        <v>506</v>
      </c>
      <c r="E27" s="117" t="s">
        <v>384</v>
      </c>
      <c r="F27" s="117" t="s">
        <v>390</v>
      </c>
      <c r="G27" s="156" t="s">
        <v>113</v>
      </c>
      <c r="H27" s="159">
        <f>I27+J27+K27+L27+M27</f>
        <v>391180</v>
      </c>
      <c r="I27" s="159">
        <f>I28+I29+I30</f>
        <v>7320</v>
      </c>
      <c r="J27" s="159">
        <f>J28+J29+J30</f>
        <v>383860</v>
      </c>
      <c r="K27" s="159">
        <f>K28+K29+K30</f>
        <v>0</v>
      </c>
      <c r="L27" s="159">
        <f>L28+L29+L30</f>
        <v>0</v>
      </c>
      <c r="M27" s="159">
        <f>M28+M29+M30</f>
        <v>0</v>
      </c>
    </row>
    <row r="28" spans="1:13" ht="38.25">
      <c r="A28" s="152"/>
      <c r="B28" s="220" t="s">
        <v>518</v>
      </c>
      <c r="C28" s="221"/>
      <c r="D28" s="243"/>
      <c r="E28" s="222"/>
      <c r="F28" s="222"/>
      <c r="G28" s="223" t="s">
        <v>99</v>
      </c>
      <c r="H28" s="224">
        <f>I28+J28+K28+L28+M28</f>
        <v>98380</v>
      </c>
      <c r="I28" s="224">
        <v>7320</v>
      </c>
      <c r="J28" s="224">
        <v>91060</v>
      </c>
      <c r="K28" s="224"/>
      <c r="L28" s="224"/>
      <c r="M28" s="224"/>
    </row>
    <row r="29" spans="1:13" ht="25.5">
      <c r="A29" s="152"/>
      <c r="B29" s="220" t="s">
        <v>517</v>
      </c>
      <c r="C29" s="221"/>
      <c r="D29" s="243"/>
      <c r="E29" s="222"/>
      <c r="F29" s="222"/>
      <c r="G29" s="223" t="s">
        <v>100</v>
      </c>
      <c r="H29" s="224">
        <f>I29+J29+K29+L29+M29</f>
        <v>0</v>
      </c>
      <c r="I29" s="224"/>
      <c r="J29" s="224"/>
      <c r="K29" s="224"/>
      <c r="L29" s="224"/>
      <c r="M29" s="224"/>
    </row>
    <row r="30" spans="1:13" ht="25.5">
      <c r="A30" s="152"/>
      <c r="B30" s="220" t="s">
        <v>512</v>
      </c>
      <c r="C30" s="221"/>
      <c r="D30" s="243"/>
      <c r="E30" s="222"/>
      <c r="F30" s="222"/>
      <c r="G30" s="225" t="s">
        <v>101</v>
      </c>
      <c r="H30" s="224">
        <f>I30+J30+K30+L30+M30</f>
        <v>292800</v>
      </c>
      <c r="I30" s="224"/>
      <c r="J30" s="224">
        <v>292800</v>
      </c>
      <c r="K30" s="224"/>
      <c r="L30" s="224"/>
      <c r="M30" s="224"/>
    </row>
    <row r="31" spans="1:13" ht="13.5" thickBot="1">
      <c r="A31" s="154"/>
      <c r="B31" s="240"/>
      <c r="C31" s="236"/>
      <c r="D31" s="244"/>
      <c r="E31" s="237"/>
      <c r="F31" s="237"/>
      <c r="G31" s="236"/>
      <c r="H31" s="238"/>
      <c r="I31" s="238"/>
      <c r="J31" s="238"/>
      <c r="K31" s="238"/>
      <c r="L31" s="238"/>
      <c r="M31" s="158"/>
    </row>
    <row r="32" spans="1:13" ht="42" customHeight="1">
      <c r="A32" s="152" t="s">
        <v>205</v>
      </c>
      <c r="B32" s="114" t="s">
        <v>463</v>
      </c>
      <c r="C32" s="156" t="s">
        <v>515</v>
      </c>
      <c r="D32" s="245" t="s">
        <v>506</v>
      </c>
      <c r="E32" s="117" t="s">
        <v>454</v>
      </c>
      <c r="F32" s="117" t="s">
        <v>455</v>
      </c>
      <c r="G32" s="156" t="s">
        <v>113</v>
      </c>
      <c r="H32" s="159">
        <f>I32+J32+K32+L32+M32</f>
        <v>12003000</v>
      </c>
      <c r="I32" s="159">
        <f>I33+I34+I35</f>
        <v>362689</v>
      </c>
      <c r="J32" s="159">
        <f>J33+J34+J35</f>
        <v>553270</v>
      </c>
      <c r="K32" s="159">
        <f>K33+K34+K35</f>
        <v>6000000</v>
      </c>
      <c r="L32" s="159">
        <f>L33+L34+L35</f>
        <v>5087041</v>
      </c>
      <c r="M32" s="224">
        <f>M33+M34+M35</f>
        <v>0</v>
      </c>
    </row>
    <row r="33" spans="1:13" ht="25.5">
      <c r="A33" s="152"/>
      <c r="B33" s="220" t="s">
        <v>465</v>
      </c>
      <c r="C33" s="221"/>
      <c r="D33" s="243"/>
      <c r="E33" s="222"/>
      <c r="F33" s="222"/>
      <c r="G33" s="223" t="s">
        <v>99</v>
      </c>
      <c r="H33" s="224">
        <f>I33+J33+K33+L33+M33</f>
        <v>3856710</v>
      </c>
      <c r="I33" s="224">
        <v>362689</v>
      </c>
      <c r="J33" s="224">
        <v>178270</v>
      </c>
      <c r="K33" s="224">
        <v>1794393</v>
      </c>
      <c r="L33" s="224">
        <v>1521358</v>
      </c>
      <c r="M33" s="224"/>
    </row>
    <row r="34" spans="1:13" ht="38.25">
      <c r="A34" s="152"/>
      <c r="B34" s="220" t="s">
        <v>464</v>
      </c>
      <c r="C34" s="221"/>
      <c r="D34" s="243"/>
      <c r="E34" s="222"/>
      <c r="F34" s="222"/>
      <c r="G34" s="223" t="s">
        <v>100</v>
      </c>
      <c r="H34" s="224">
        <f>I34+J34+K34+L34+M34</f>
        <v>0</v>
      </c>
      <c r="I34" s="224"/>
      <c r="J34" s="224"/>
      <c r="K34" s="224"/>
      <c r="L34" s="224"/>
      <c r="M34" s="224"/>
    </row>
    <row r="35" spans="1:13" ht="51">
      <c r="A35" s="152"/>
      <c r="B35" s="220" t="s">
        <v>511</v>
      </c>
      <c r="C35" s="221"/>
      <c r="D35" s="243"/>
      <c r="E35" s="222"/>
      <c r="F35" s="222"/>
      <c r="G35" s="225" t="s">
        <v>101</v>
      </c>
      <c r="H35" s="224">
        <f>I35+J35+K35+L35+M35</f>
        <v>8146290</v>
      </c>
      <c r="I35" s="224"/>
      <c r="J35" s="224">
        <v>375000</v>
      </c>
      <c r="K35" s="224">
        <v>4205607</v>
      </c>
      <c r="L35" s="224">
        <v>3565683</v>
      </c>
      <c r="M35" s="224"/>
    </row>
    <row r="36" spans="1:13" ht="13.5" thickBot="1">
      <c r="A36" s="154"/>
      <c r="B36" s="236"/>
      <c r="C36" s="236"/>
      <c r="D36" s="244"/>
      <c r="E36" s="237"/>
      <c r="F36" s="237"/>
      <c r="G36" s="236"/>
      <c r="H36" s="238"/>
      <c r="I36" s="238"/>
      <c r="J36" s="238"/>
      <c r="K36" s="238"/>
      <c r="L36" s="238"/>
      <c r="M36" s="238"/>
    </row>
    <row r="37" spans="1:13" ht="39.75" customHeight="1">
      <c r="A37" s="155" t="s">
        <v>219</v>
      </c>
      <c r="B37" s="114" t="s">
        <v>463</v>
      </c>
      <c r="C37" s="156" t="s">
        <v>516</v>
      </c>
      <c r="D37" s="245" t="s">
        <v>506</v>
      </c>
      <c r="E37" s="117" t="s">
        <v>454</v>
      </c>
      <c r="F37" s="117" t="s">
        <v>455</v>
      </c>
      <c r="G37" s="156" t="s">
        <v>113</v>
      </c>
      <c r="H37" s="159">
        <f>I37+J37+K37+L37+M37</f>
        <v>11412000</v>
      </c>
      <c r="I37" s="159">
        <f>I38+I39+I40</f>
        <v>385571</v>
      </c>
      <c r="J37" s="159">
        <f>J38+J39+J40</f>
        <v>1900000</v>
      </c>
      <c r="K37" s="159">
        <f>K38+K39+K40</f>
        <v>4190000</v>
      </c>
      <c r="L37" s="159">
        <f>L38+L39+L40</f>
        <v>4936429</v>
      </c>
      <c r="M37" s="159">
        <f>M38+M39+M40</f>
        <v>0</v>
      </c>
    </row>
    <row r="38" spans="1:13" ht="25.5">
      <c r="A38" s="152"/>
      <c r="B38" s="220" t="s">
        <v>465</v>
      </c>
      <c r="C38" s="221"/>
      <c r="D38" s="243"/>
      <c r="E38" s="222"/>
      <c r="F38" s="222"/>
      <c r="G38" s="223" t="s">
        <v>99</v>
      </c>
      <c r="H38" s="224">
        <f>I38+J38+K38+L38+M38</f>
        <v>3142178</v>
      </c>
      <c r="I38" s="224">
        <v>385571</v>
      </c>
      <c r="J38" s="224">
        <v>475000</v>
      </c>
      <c r="K38" s="224">
        <v>1047500</v>
      </c>
      <c r="L38" s="224">
        <v>1234107</v>
      </c>
      <c r="M38" s="224"/>
    </row>
    <row r="39" spans="1:13" ht="38.25">
      <c r="A39" s="152"/>
      <c r="B39" s="220" t="s">
        <v>466</v>
      </c>
      <c r="C39" s="221"/>
      <c r="D39" s="243"/>
      <c r="E39" s="222"/>
      <c r="F39" s="222"/>
      <c r="G39" s="223" t="s">
        <v>100</v>
      </c>
      <c r="H39" s="224">
        <f>I39+J39+K39+L39+M39</f>
        <v>0</v>
      </c>
      <c r="I39" s="224"/>
      <c r="J39" s="224"/>
      <c r="K39" s="224"/>
      <c r="L39" s="224"/>
      <c r="M39" s="224"/>
    </row>
    <row r="40" spans="1:13" ht="51">
      <c r="A40" s="152"/>
      <c r="B40" s="220" t="s">
        <v>532</v>
      </c>
      <c r="C40" s="221"/>
      <c r="D40" s="243"/>
      <c r="E40" s="222"/>
      <c r="F40" s="222"/>
      <c r="G40" s="225" t="s">
        <v>101</v>
      </c>
      <c r="H40" s="224">
        <f>I40+J40+K40+L40+M40</f>
        <v>8269822</v>
      </c>
      <c r="I40" s="224"/>
      <c r="J40" s="224">
        <v>1425000</v>
      </c>
      <c r="K40" s="224">
        <v>3142500</v>
      </c>
      <c r="L40" s="224">
        <v>3702322</v>
      </c>
      <c r="M40" s="224"/>
    </row>
    <row r="41" spans="1:13" ht="13.5" thickBot="1">
      <c r="A41" s="154"/>
      <c r="B41" s="113"/>
      <c r="C41" s="152"/>
      <c r="D41" s="246"/>
      <c r="E41" s="116"/>
      <c r="F41" s="116"/>
      <c r="G41" s="152"/>
      <c r="H41" s="158"/>
      <c r="I41" s="158"/>
      <c r="J41" s="158"/>
      <c r="K41" s="158"/>
      <c r="L41" s="158"/>
      <c r="M41" s="158"/>
    </row>
    <row r="42" spans="1:13" ht="12.75">
      <c r="A42" s="226"/>
      <c r="B42" s="228" t="s">
        <v>103</v>
      </c>
      <c r="C42" s="229"/>
      <c r="D42" s="247"/>
      <c r="E42" s="230"/>
      <c r="F42" s="230"/>
      <c r="G42" s="229"/>
      <c r="H42" s="231">
        <f>I42+J42+K42+L42+M42</f>
        <v>25494970</v>
      </c>
      <c r="I42" s="231">
        <f>I12+I17+I22+I27+I32+I37</f>
        <v>881220</v>
      </c>
      <c r="J42" s="231">
        <f aca="true" t="shared" si="0" ref="J42:M45">J12+J17+J22+J27+J32+J37</f>
        <v>3742130</v>
      </c>
      <c r="K42" s="231">
        <f t="shared" si="0"/>
        <v>10848150</v>
      </c>
      <c r="L42" s="231">
        <f t="shared" si="0"/>
        <v>10023470</v>
      </c>
      <c r="M42" s="232">
        <f t="shared" si="0"/>
        <v>0</v>
      </c>
    </row>
    <row r="43" spans="1:13" ht="12.75">
      <c r="A43" s="226"/>
      <c r="B43" s="233" t="s">
        <v>99</v>
      </c>
      <c r="C43" s="221"/>
      <c r="D43" s="243"/>
      <c r="E43" s="222"/>
      <c r="F43" s="222"/>
      <c r="G43" s="221"/>
      <c r="H43" s="224">
        <f>I43+J43+K43+L43+M43</f>
        <v>7603484</v>
      </c>
      <c r="I43" s="224">
        <f>I13+I18+I23+I28+I33+I38</f>
        <v>881220</v>
      </c>
      <c r="J43" s="224">
        <f t="shared" si="0"/>
        <v>958830</v>
      </c>
      <c r="K43" s="224">
        <f t="shared" si="0"/>
        <v>3007969</v>
      </c>
      <c r="L43" s="224">
        <f t="shared" si="0"/>
        <v>2755465</v>
      </c>
      <c r="M43" s="234"/>
    </row>
    <row r="44" spans="1:13" ht="12.75">
      <c r="A44" s="226"/>
      <c r="B44" s="233" t="s">
        <v>100</v>
      </c>
      <c r="C44" s="221"/>
      <c r="D44" s="243"/>
      <c r="E44" s="222"/>
      <c r="F44" s="222"/>
      <c r="G44" s="221"/>
      <c r="H44" s="224">
        <f>I44+J44+K44+L44+M44</f>
        <v>0</v>
      </c>
      <c r="I44" s="224">
        <f>I14+I19+I24+I29+I34+I39</f>
        <v>0</v>
      </c>
      <c r="J44" s="224">
        <f t="shared" si="0"/>
        <v>0</v>
      </c>
      <c r="K44" s="224">
        <f t="shared" si="0"/>
        <v>0</v>
      </c>
      <c r="L44" s="224">
        <f t="shared" si="0"/>
        <v>0</v>
      </c>
      <c r="M44" s="234"/>
    </row>
    <row r="45" spans="1:13" ht="13.5" thickBot="1">
      <c r="A45" s="227"/>
      <c r="B45" s="235" t="s">
        <v>101</v>
      </c>
      <c r="C45" s="236"/>
      <c r="D45" s="244"/>
      <c r="E45" s="237"/>
      <c r="F45" s="237"/>
      <c r="G45" s="236"/>
      <c r="H45" s="238">
        <f>I45+J45+K45+L45+M45</f>
        <v>17891486</v>
      </c>
      <c r="I45" s="238">
        <f>I15+I20+I25+I30+I35+I40</f>
        <v>0</v>
      </c>
      <c r="J45" s="238">
        <f t="shared" si="0"/>
        <v>2783300</v>
      </c>
      <c r="K45" s="238">
        <f t="shared" si="0"/>
        <v>7840181</v>
      </c>
      <c r="L45" s="238">
        <f t="shared" si="0"/>
        <v>7268005</v>
      </c>
      <c r="M45" s="239"/>
    </row>
  </sheetData>
  <sheetProtection/>
  <mergeCells count="11"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</mergeCells>
  <printOptions/>
  <pageMargins left="0.75" right="0.75" top="1" bottom="1" header="0.5" footer="0.5"/>
  <pageSetup horizontalDpi="600" verticalDpi="600" orientation="landscape" paperSize="9" scale="77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A38" sqref="A38:F3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65" customWidth="1"/>
    <col min="5" max="16384" width="9.125" style="1" customWidth="1"/>
  </cols>
  <sheetData>
    <row r="1" ht="12.75">
      <c r="D1" s="164" t="s">
        <v>523</v>
      </c>
    </row>
    <row r="2" ht="12.75">
      <c r="D2" s="164" t="s">
        <v>85</v>
      </c>
    </row>
    <row r="3" ht="12.75">
      <c r="D3" s="164" t="s">
        <v>86</v>
      </c>
    </row>
    <row r="4" ht="12.75">
      <c r="D4" s="164" t="s">
        <v>87</v>
      </c>
    </row>
    <row r="5" spans="1:4" ht="15" customHeight="1">
      <c r="A5" s="263" t="s">
        <v>194</v>
      </c>
      <c r="B5" s="263"/>
      <c r="C5" s="263"/>
      <c r="D5" s="263"/>
    </row>
    <row r="6" ht="6.75" customHeight="1">
      <c r="A6" s="80"/>
    </row>
    <row r="7" ht="12.75">
      <c r="D7" s="166" t="s">
        <v>14</v>
      </c>
    </row>
    <row r="8" spans="1:4" ht="15" customHeight="1">
      <c r="A8" s="297" t="s">
        <v>18</v>
      </c>
      <c r="B8" s="297" t="s">
        <v>4</v>
      </c>
      <c r="C8" s="295" t="s">
        <v>195</v>
      </c>
      <c r="D8" s="264" t="s">
        <v>196</v>
      </c>
    </row>
    <row r="9" spans="1:4" ht="15" customHeight="1">
      <c r="A9" s="297"/>
      <c r="B9" s="297"/>
      <c r="C9" s="297"/>
      <c r="D9" s="264"/>
    </row>
    <row r="10" spans="1:4" ht="15.75" customHeight="1">
      <c r="A10" s="297"/>
      <c r="B10" s="297"/>
      <c r="C10" s="297"/>
      <c r="D10" s="264"/>
    </row>
    <row r="11" spans="1:4" s="82" customFormat="1" ht="6.75" customHeight="1">
      <c r="A11" s="81">
        <v>1</v>
      </c>
      <c r="B11" s="81">
        <v>2</v>
      </c>
      <c r="C11" s="81">
        <v>3</v>
      </c>
      <c r="D11" s="167">
        <v>4</v>
      </c>
    </row>
    <row r="12" spans="1:4" ht="18.75" customHeight="1">
      <c r="A12" s="262" t="s">
        <v>197</v>
      </c>
      <c r="B12" s="262"/>
      <c r="C12" s="83"/>
      <c r="D12" s="129">
        <f>D13+D14+D15+D16+D17+D22+D23+D24+D25+D26</f>
        <v>2776900</v>
      </c>
    </row>
    <row r="13" spans="1:4" ht="18.75" customHeight="1">
      <c r="A13" s="37" t="s">
        <v>6</v>
      </c>
      <c r="B13" s="50" t="s">
        <v>198</v>
      </c>
      <c r="C13" s="37" t="s">
        <v>199</v>
      </c>
      <c r="D13" s="168">
        <v>2776900</v>
      </c>
    </row>
    <row r="14" spans="1:4" ht="18.75" customHeight="1">
      <c r="A14" s="35" t="s">
        <v>7</v>
      </c>
      <c r="B14" s="51" t="s">
        <v>200</v>
      </c>
      <c r="C14" s="35" t="s">
        <v>199</v>
      </c>
      <c r="D14" s="169"/>
    </row>
    <row r="15" spans="1:4" ht="51">
      <c r="A15" s="35" t="s">
        <v>8</v>
      </c>
      <c r="B15" s="84" t="s">
        <v>201</v>
      </c>
      <c r="C15" s="35" t="s">
        <v>202</v>
      </c>
      <c r="D15" s="169"/>
    </row>
    <row r="16" spans="1:4" ht="18.75" customHeight="1">
      <c r="A16" s="35" t="s">
        <v>0</v>
      </c>
      <c r="B16" s="51" t="s">
        <v>203</v>
      </c>
      <c r="C16" s="35" t="s">
        <v>204</v>
      </c>
      <c r="D16" s="169"/>
    </row>
    <row r="17" spans="1:4" ht="18.75" customHeight="1">
      <c r="A17" s="35" t="s">
        <v>205</v>
      </c>
      <c r="B17" s="51" t="s">
        <v>206</v>
      </c>
      <c r="C17" s="35" t="s">
        <v>247</v>
      </c>
      <c r="D17" s="169"/>
    </row>
    <row r="18" spans="1:4" ht="18.75" customHeight="1">
      <c r="A18" s="35" t="s">
        <v>207</v>
      </c>
      <c r="B18" s="51" t="s">
        <v>208</v>
      </c>
      <c r="C18" s="35" t="s">
        <v>209</v>
      </c>
      <c r="D18" s="169"/>
    </row>
    <row r="19" spans="1:4" ht="18.75" customHeight="1">
      <c r="A19" s="35" t="s">
        <v>210</v>
      </c>
      <c r="B19" s="51" t="s">
        <v>211</v>
      </c>
      <c r="C19" s="35" t="s">
        <v>212</v>
      </c>
      <c r="D19" s="169"/>
    </row>
    <row r="20" spans="1:4" ht="44.25" customHeight="1">
      <c r="A20" s="35" t="s">
        <v>213</v>
      </c>
      <c r="B20" s="84" t="s">
        <v>214</v>
      </c>
      <c r="C20" s="35" t="s">
        <v>215</v>
      </c>
      <c r="D20" s="169"/>
    </row>
    <row r="21" spans="1:4" ht="18.75" customHeight="1">
      <c r="A21" s="35" t="s">
        <v>216</v>
      </c>
      <c r="B21" s="51" t="s">
        <v>217</v>
      </c>
      <c r="C21" s="35" t="s">
        <v>218</v>
      </c>
      <c r="D21" s="169"/>
    </row>
    <row r="22" spans="1:4" ht="18.75" customHeight="1">
      <c r="A22" s="35" t="s">
        <v>219</v>
      </c>
      <c r="B22" s="51" t="s">
        <v>220</v>
      </c>
      <c r="C22" s="35" t="s">
        <v>221</v>
      </c>
      <c r="D22" s="169"/>
    </row>
    <row r="23" spans="1:4" ht="18.75" customHeight="1">
      <c r="A23" s="35" t="s">
        <v>222</v>
      </c>
      <c r="B23" s="51" t="s">
        <v>223</v>
      </c>
      <c r="C23" s="35" t="s">
        <v>224</v>
      </c>
      <c r="D23" s="169"/>
    </row>
    <row r="24" spans="1:4" ht="18.75" customHeight="1">
      <c r="A24" s="35" t="s">
        <v>225</v>
      </c>
      <c r="B24" s="51" t="s">
        <v>226</v>
      </c>
      <c r="C24" s="35" t="s">
        <v>227</v>
      </c>
      <c r="D24" s="169"/>
    </row>
    <row r="25" spans="1:4" ht="18.75" customHeight="1">
      <c r="A25" s="35" t="s">
        <v>228</v>
      </c>
      <c r="B25" s="51" t="s">
        <v>229</v>
      </c>
      <c r="C25" s="35" t="s">
        <v>230</v>
      </c>
      <c r="D25" s="169"/>
    </row>
    <row r="26" spans="1:4" ht="18.75" customHeight="1">
      <c r="A26" s="36" t="s">
        <v>231</v>
      </c>
      <c r="B26" s="52" t="s">
        <v>232</v>
      </c>
      <c r="C26" s="36" t="s">
        <v>233</v>
      </c>
      <c r="D26" s="170"/>
    </row>
    <row r="27" spans="1:4" ht="18.75" customHeight="1">
      <c r="A27" s="262" t="s">
        <v>234</v>
      </c>
      <c r="B27" s="262"/>
      <c r="C27" s="83"/>
      <c r="D27" s="129">
        <f>SUM(D28:D35)</f>
        <v>420000</v>
      </c>
    </row>
    <row r="28" spans="1:4" ht="18.75" customHeight="1">
      <c r="A28" s="37" t="s">
        <v>6</v>
      </c>
      <c r="B28" s="50" t="s">
        <v>235</v>
      </c>
      <c r="C28" s="37" t="s">
        <v>236</v>
      </c>
      <c r="D28" s="168">
        <v>380000</v>
      </c>
    </row>
    <row r="29" spans="1:4" ht="18.75" customHeight="1">
      <c r="A29" s="35" t="s">
        <v>7</v>
      </c>
      <c r="B29" s="51" t="s">
        <v>237</v>
      </c>
      <c r="C29" s="35" t="s">
        <v>236</v>
      </c>
      <c r="D29" s="169">
        <v>40000</v>
      </c>
    </row>
    <row r="30" spans="1:4" ht="38.25">
      <c r="A30" s="35" t="s">
        <v>8</v>
      </c>
      <c r="B30" s="84" t="s">
        <v>238</v>
      </c>
      <c r="C30" s="35" t="s">
        <v>239</v>
      </c>
      <c r="D30" s="169"/>
    </row>
    <row r="31" spans="1:4" ht="18.75" customHeight="1">
      <c r="A31" s="35" t="s">
        <v>0</v>
      </c>
      <c r="B31" s="51" t="s">
        <v>157</v>
      </c>
      <c r="C31" s="35" t="s">
        <v>240</v>
      </c>
      <c r="D31" s="169"/>
    </row>
    <row r="32" spans="1:4" ht="18.75" customHeight="1">
      <c r="A32" s="35" t="s">
        <v>205</v>
      </c>
      <c r="B32" s="51" t="s">
        <v>241</v>
      </c>
      <c r="C32" s="35" t="s">
        <v>233</v>
      </c>
      <c r="D32" s="169"/>
    </row>
    <row r="33" spans="1:4" ht="18.75" customHeight="1">
      <c r="A33" s="35" t="s">
        <v>219</v>
      </c>
      <c r="B33" s="51" t="s">
        <v>159</v>
      </c>
      <c r="C33" s="35" t="s">
        <v>242</v>
      </c>
      <c r="D33" s="169"/>
    </row>
    <row r="34" spans="1:4" ht="18.75" customHeight="1">
      <c r="A34" s="35" t="s">
        <v>222</v>
      </c>
      <c r="B34" s="51" t="s">
        <v>243</v>
      </c>
      <c r="C34" s="35" t="s">
        <v>244</v>
      </c>
      <c r="D34" s="169"/>
    </row>
    <row r="35" spans="1:4" ht="18.75" customHeight="1">
      <c r="A35" s="36" t="s">
        <v>225</v>
      </c>
      <c r="B35" s="52" t="s">
        <v>245</v>
      </c>
      <c r="C35" s="36" t="s">
        <v>246</v>
      </c>
      <c r="D35" s="170"/>
    </row>
    <row r="36" spans="1:4" ht="7.5" customHeight="1">
      <c r="A36" s="85"/>
      <c r="B36" s="4"/>
      <c r="C36" s="4"/>
      <c r="D36" s="171"/>
    </row>
    <row r="37" spans="1:6" ht="12.75">
      <c r="A37" s="86"/>
      <c r="B37" s="87"/>
      <c r="C37" s="87"/>
      <c r="D37" s="172"/>
      <c r="E37" s="38"/>
      <c r="F37" s="38"/>
    </row>
    <row r="38" spans="1:6" ht="6.75" customHeight="1">
      <c r="A38" s="261"/>
      <c r="B38" s="261"/>
      <c r="C38" s="261"/>
      <c r="D38" s="261"/>
      <c r="E38" s="261"/>
      <c r="F38" s="261"/>
    </row>
    <row r="39" spans="1:6" ht="22.5" customHeight="1">
      <c r="A39" s="261"/>
      <c r="B39" s="261"/>
      <c r="C39" s="261"/>
      <c r="D39" s="261"/>
      <c r="E39" s="261"/>
      <c r="F39" s="261"/>
    </row>
  </sheetData>
  <sheetProtection/>
  <mergeCells count="8">
    <mergeCell ref="A38:F39"/>
    <mergeCell ref="A12:B12"/>
    <mergeCell ref="A27:B27"/>
    <mergeCell ref="A5:D5"/>
    <mergeCell ref="A8:A10"/>
    <mergeCell ref="C8:C10"/>
    <mergeCell ref="B8:B10"/>
    <mergeCell ref="D8:D10"/>
  </mergeCells>
  <printOptions horizontalCentered="1"/>
  <pageMargins left="0.3937007874015748" right="0.3937007874015748" top="1.0236220472440944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defaultGridColor="0" zoomScalePageLayoutView="0" colorId="8" workbookViewId="0" topLeftCell="A1">
      <selection activeCell="I2" sqref="I1:I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ht="12.75">
      <c r="I1" s="41" t="s">
        <v>524</v>
      </c>
    </row>
    <row r="2" ht="12.75">
      <c r="I2" s="41" t="s">
        <v>85</v>
      </c>
    </row>
    <row r="3" ht="12.75">
      <c r="I3" s="41" t="s">
        <v>86</v>
      </c>
    </row>
    <row r="4" ht="12.75">
      <c r="I4" s="41" t="s">
        <v>87</v>
      </c>
    </row>
    <row r="6" spans="1:10" ht="48.75" customHeight="1">
      <c r="A6" s="259" t="s">
        <v>62</v>
      </c>
      <c r="B6" s="259"/>
      <c r="C6" s="259"/>
      <c r="D6" s="259"/>
      <c r="E6" s="259"/>
      <c r="F6" s="259"/>
      <c r="G6" s="259"/>
      <c r="H6" s="259"/>
      <c r="I6" s="259"/>
      <c r="J6" s="259"/>
    </row>
    <row r="7" ht="12.75">
      <c r="J7" s="6" t="s">
        <v>14</v>
      </c>
    </row>
    <row r="8" spans="1:10" s="3" customFormat="1" ht="20.25" customHeight="1">
      <c r="A8" s="297" t="s">
        <v>1</v>
      </c>
      <c r="B8" s="266" t="s">
        <v>2</v>
      </c>
      <c r="C8" s="266" t="s">
        <v>3</v>
      </c>
      <c r="D8" s="295" t="s">
        <v>40</v>
      </c>
      <c r="E8" s="295" t="s">
        <v>39</v>
      </c>
      <c r="F8" s="295" t="s">
        <v>28</v>
      </c>
      <c r="G8" s="295"/>
      <c r="H8" s="295"/>
      <c r="I8" s="295"/>
      <c r="J8" s="295"/>
    </row>
    <row r="9" spans="1:10" s="3" customFormat="1" ht="20.25" customHeight="1">
      <c r="A9" s="297"/>
      <c r="B9" s="267"/>
      <c r="C9" s="267"/>
      <c r="D9" s="297"/>
      <c r="E9" s="295"/>
      <c r="F9" s="295" t="s">
        <v>37</v>
      </c>
      <c r="G9" s="295" t="s">
        <v>5</v>
      </c>
      <c r="H9" s="295"/>
      <c r="I9" s="295"/>
      <c r="J9" s="295" t="s">
        <v>38</v>
      </c>
    </row>
    <row r="10" spans="1:10" s="3" customFormat="1" ht="65.25" customHeight="1">
      <c r="A10" s="297"/>
      <c r="B10" s="268"/>
      <c r="C10" s="268"/>
      <c r="D10" s="297"/>
      <c r="E10" s="295"/>
      <c r="F10" s="295"/>
      <c r="G10" s="10" t="s">
        <v>34</v>
      </c>
      <c r="H10" s="10" t="s">
        <v>35</v>
      </c>
      <c r="I10" s="10" t="s">
        <v>36</v>
      </c>
      <c r="J10" s="295"/>
    </row>
    <row r="11" spans="1:10" ht="9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</row>
    <row r="12" spans="1:10" ht="19.5" customHeight="1">
      <c r="A12" s="13">
        <v>750</v>
      </c>
      <c r="B12" s="13">
        <v>75011</v>
      </c>
      <c r="C12" s="13">
        <v>2010</v>
      </c>
      <c r="D12" s="118">
        <v>56870</v>
      </c>
      <c r="E12" s="118">
        <v>56870</v>
      </c>
      <c r="F12" s="118">
        <v>56870</v>
      </c>
      <c r="G12" s="118">
        <v>47590</v>
      </c>
      <c r="H12" s="118">
        <v>9280</v>
      </c>
      <c r="I12" s="118"/>
      <c r="J12" s="118"/>
    </row>
    <row r="13" spans="1:10" ht="19.5" customHeight="1">
      <c r="A13" s="14">
        <v>751</v>
      </c>
      <c r="B13" s="14">
        <v>75101</v>
      </c>
      <c r="C13" s="14">
        <v>2010</v>
      </c>
      <c r="D13" s="119">
        <v>1477</v>
      </c>
      <c r="E13" s="119">
        <v>1477</v>
      </c>
      <c r="F13" s="119">
        <v>1477</v>
      </c>
      <c r="G13" s="119">
        <v>1200</v>
      </c>
      <c r="H13" s="119">
        <v>235</v>
      </c>
      <c r="I13" s="119"/>
      <c r="J13" s="119"/>
    </row>
    <row r="14" spans="1:10" ht="19.5" customHeight="1">
      <c r="A14" s="14">
        <v>852</v>
      </c>
      <c r="B14" s="14">
        <v>85212</v>
      </c>
      <c r="C14" s="14">
        <v>2010</v>
      </c>
      <c r="D14" s="119">
        <v>3614935</v>
      </c>
      <c r="E14" s="119">
        <v>3614935</v>
      </c>
      <c r="F14" s="119">
        <v>3614935</v>
      </c>
      <c r="G14" s="119">
        <v>73080</v>
      </c>
      <c r="H14" s="119">
        <v>13640</v>
      </c>
      <c r="I14" s="119"/>
      <c r="J14" s="119"/>
    </row>
    <row r="15" spans="1:10" ht="19.5" customHeight="1">
      <c r="A15" s="14">
        <v>852</v>
      </c>
      <c r="B15" s="14">
        <v>85213</v>
      </c>
      <c r="C15" s="14">
        <v>2010</v>
      </c>
      <c r="D15" s="119">
        <v>34098</v>
      </c>
      <c r="E15" s="119">
        <v>34098</v>
      </c>
      <c r="F15" s="119">
        <v>34098</v>
      </c>
      <c r="G15" s="119">
        <v>0</v>
      </c>
      <c r="H15" s="119">
        <v>34098</v>
      </c>
      <c r="I15" s="119"/>
      <c r="J15" s="119"/>
    </row>
    <row r="16" spans="1:10" ht="19.5" customHeight="1">
      <c r="A16" s="14">
        <v>852</v>
      </c>
      <c r="B16" s="14">
        <v>85214</v>
      </c>
      <c r="C16" s="14">
        <v>2010</v>
      </c>
      <c r="D16" s="119">
        <v>299986</v>
      </c>
      <c r="E16" s="119">
        <v>299986</v>
      </c>
      <c r="F16" s="119">
        <v>299986</v>
      </c>
      <c r="G16" s="119">
        <v>0</v>
      </c>
      <c r="H16" s="119">
        <v>0</v>
      </c>
      <c r="I16" s="119"/>
      <c r="J16" s="119"/>
    </row>
    <row r="17" spans="1:10" ht="19.5" customHeight="1">
      <c r="A17" s="14"/>
      <c r="B17" s="14"/>
      <c r="C17" s="14"/>
      <c r="D17" s="119"/>
      <c r="E17" s="119"/>
      <c r="F17" s="119"/>
      <c r="G17" s="119"/>
      <c r="H17" s="119"/>
      <c r="I17" s="119"/>
      <c r="J17" s="119"/>
    </row>
    <row r="18" spans="1:10" ht="19.5" customHeight="1">
      <c r="A18" s="14"/>
      <c r="B18" s="14"/>
      <c r="C18" s="14"/>
      <c r="D18" s="119"/>
      <c r="E18" s="119"/>
      <c r="F18" s="119"/>
      <c r="G18" s="119"/>
      <c r="H18" s="119"/>
      <c r="I18" s="119"/>
      <c r="J18" s="119"/>
    </row>
    <row r="19" spans="1:10" ht="19.5" customHeight="1">
      <c r="A19" s="14"/>
      <c r="B19" s="14"/>
      <c r="C19" s="14"/>
      <c r="D19" s="119"/>
      <c r="E19" s="119"/>
      <c r="F19" s="119"/>
      <c r="G19" s="119"/>
      <c r="H19" s="119"/>
      <c r="I19" s="119"/>
      <c r="J19" s="119"/>
    </row>
    <row r="20" spans="1:10" ht="19.5" customHeight="1">
      <c r="A20" s="14"/>
      <c r="B20" s="14"/>
      <c r="C20" s="14"/>
      <c r="D20" s="119"/>
      <c r="E20" s="119"/>
      <c r="F20" s="119"/>
      <c r="G20" s="119"/>
      <c r="H20" s="119"/>
      <c r="I20" s="119"/>
      <c r="J20" s="119"/>
    </row>
    <row r="21" spans="1:10" ht="19.5" customHeight="1">
      <c r="A21" s="14"/>
      <c r="B21" s="14"/>
      <c r="C21" s="14"/>
      <c r="D21" s="119"/>
      <c r="E21" s="119"/>
      <c r="F21" s="119"/>
      <c r="G21" s="119"/>
      <c r="H21" s="119"/>
      <c r="I21" s="119"/>
      <c r="J21" s="119"/>
    </row>
    <row r="22" spans="1:10" ht="19.5" customHeight="1">
      <c r="A22" s="14"/>
      <c r="B22" s="14"/>
      <c r="C22" s="14"/>
      <c r="D22" s="119"/>
      <c r="E22" s="119"/>
      <c r="F22" s="119"/>
      <c r="G22" s="119"/>
      <c r="H22" s="119"/>
      <c r="I22" s="119"/>
      <c r="J22" s="119"/>
    </row>
    <row r="23" spans="1:10" ht="19.5" customHeight="1">
      <c r="A23" s="14"/>
      <c r="B23" s="14"/>
      <c r="C23" s="14"/>
      <c r="D23" s="119"/>
      <c r="E23" s="119"/>
      <c r="F23" s="119"/>
      <c r="G23" s="119"/>
      <c r="H23" s="119"/>
      <c r="I23" s="119"/>
      <c r="J23" s="119"/>
    </row>
    <row r="24" spans="1:10" ht="19.5" customHeight="1">
      <c r="A24" s="15"/>
      <c r="B24" s="15"/>
      <c r="C24" s="15"/>
      <c r="D24" s="120"/>
      <c r="E24" s="120"/>
      <c r="F24" s="120"/>
      <c r="G24" s="120"/>
      <c r="H24" s="120"/>
      <c r="I24" s="120"/>
      <c r="J24" s="120"/>
    </row>
    <row r="25" spans="1:10" ht="19.5" customHeight="1">
      <c r="A25" s="265" t="s">
        <v>45</v>
      </c>
      <c r="B25" s="265"/>
      <c r="C25" s="265"/>
      <c r="D25" s="265"/>
      <c r="E25" s="104">
        <f aca="true" t="shared" si="0" ref="E25:J25">SUM(E12:E24)</f>
        <v>4007366</v>
      </c>
      <c r="F25" s="104">
        <f t="shared" si="0"/>
        <v>4007366</v>
      </c>
      <c r="G25" s="104">
        <f t="shared" si="0"/>
        <v>121870</v>
      </c>
      <c r="H25" s="104">
        <f t="shared" si="0"/>
        <v>57253</v>
      </c>
      <c r="I25" s="104">
        <f t="shared" si="0"/>
        <v>0</v>
      </c>
      <c r="J25" s="104">
        <f t="shared" si="0"/>
        <v>0</v>
      </c>
    </row>
  </sheetData>
  <sheetProtection/>
  <mergeCells count="11">
    <mergeCell ref="G9:I9"/>
    <mergeCell ref="J9:J10"/>
    <mergeCell ref="F8:J8"/>
    <mergeCell ref="A6:J6"/>
    <mergeCell ref="F9:F10"/>
    <mergeCell ref="A25:D25"/>
    <mergeCell ref="D8:D10"/>
    <mergeCell ref="E8:E10"/>
    <mergeCell ref="A8:A10"/>
    <mergeCell ref="B8:B10"/>
    <mergeCell ref="C8:C10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ht="12.75">
      <c r="H1" s="41" t="s">
        <v>525</v>
      </c>
    </row>
    <row r="2" ht="12.75">
      <c r="H2" s="41" t="s">
        <v>85</v>
      </c>
    </row>
    <row r="3" ht="12.75">
      <c r="H3" s="41" t="s">
        <v>86</v>
      </c>
    </row>
    <row r="4" ht="12.75">
      <c r="H4" s="41" t="s">
        <v>87</v>
      </c>
    </row>
    <row r="6" spans="1:10" ht="45" customHeight="1">
      <c r="A6" s="259" t="s">
        <v>63</v>
      </c>
      <c r="B6" s="259"/>
      <c r="C6" s="259"/>
      <c r="D6" s="259"/>
      <c r="E6" s="259"/>
      <c r="F6" s="259"/>
      <c r="G6" s="259"/>
      <c r="H6" s="259"/>
      <c r="I6" s="259"/>
      <c r="J6" s="259"/>
    </row>
    <row r="7" spans="1:6" ht="15.75">
      <c r="A7" s="7"/>
      <c r="B7" s="7"/>
      <c r="C7" s="7"/>
      <c r="D7" s="7"/>
      <c r="E7" s="7"/>
      <c r="F7" s="7"/>
    </row>
    <row r="8" spans="1:10" ht="13.5" customHeight="1">
      <c r="A8" s="4"/>
      <c r="B8" s="4"/>
      <c r="C8" s="4"/>
      <c r="D8" s="4"/>
      <c r="E8" s="4"/>
      <c r="F8" s="4"/>
      <c r="J8" s="24" t="s">
        <v>14</v>
      </c>
    </row>
    <row r="9" spans="1:10" ht="20.25" customHeight="1">
      <c r="A9" s="297" t="s">
        <v>1</v>
      </c>
      <c r="B9" s="266" t="s">
        <v>2</v>
      </c>
      <c r="C9" s="266" t="s">
        <v>3</v>
      </c>
      <c r="D9" s="295" t="s">
        <v>40</v>
      </c>
      <c r="E9" s="295" t="s">
        <v>39</v>
      </c>
      <c r="F9" s="295" t="s">
        <v>28</v>
      </c>
      <c r="G9" s="295"/>
      <c r="H9" s="295"/>
      <c r="I9" s="295"/>
      <c r="J9" s="295"/>
    </row>
    <row r="10" spans="1:10" ht="18" customHeight="1">
      <c r="A10" s="297"/>
      <c r="B10" s="267"/>
      <c r="C10" s="267"/>
      <c r="D10" s="297"/>
      <c r="E10" s="295"/>
      <c r="F10" s="295" t="s">
        <v>37</v>
      </c>
      <c r="G10" s="295" t="s">
        <v>5</v>
      </c>
      <c r="H10" s="295"/>
      <c r="I10" s="295"/>
      <c r="J10" s="295" t="s">
        <v>38</v>
      </c>
    </row>
    <row r="11" spans="1:10" ht="69" customHeight="1">
      <c r="A11" s="297"/>
      <c r="B11" s="268"/>
      <c r="C11" s="268"/>
      <c r="D11" s="297"/>
      <c r="E11" s="295"/>
      <c r="F11" s="295"/>
      <c r="G11" s="10" t="s">
        <v>34</v>
      </c>
      <c r="H11" s="10" t="s">
        <v>35</v>
      </c>
      <c r="I11" s="10" t="s">
        <v>36</v>
      </c>
      <c r="J11" s="295"/>
    </row>
    <row r="12" spans="1:10" ht="8.2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0" ht="19.5" customHeight="1">
      <c r="A13" s="13">
        <v>710</v>
      </c>
      <c r="B13" s="13">
        <v>71035</v>
      </c>
      <c r="C13" s="13">
        <v>2020</v>
      </c>
      <c r="D13" s="118">
        <v>6000</v>
      </c>
      <c r="E13" s="118">
        <v>6000</v>
      </c>
      <c r="F13" s="118">
        <v>6000</v>
      </c>
      <c r="G13" s="118"/>
      <c r="H13" s="118"/>
      <c r="I13" s="118"/>
      <c r="J13" s="118"/>
    </row>
    <row r="14" spans="1:10" ht="19.5" customHeight="1">
      <c r="A14" s="14"/>
      <c r="B14" s="14"/>
      <c r="C14" s="14"/>
      <c r="D14" s="14"/>
      <c r="E14" s="119"/>
      <c r="F14" s="119"/>
      <c r="G14" s="119"/>
      <c r="H14" s="119"/>
      <c r="I14" s="119"/>
      <c r="J14" s="119"/>
    </row>
    <row r="15" spans="1:10" ht="19.5" customHeight="1">
      <c r="A15" s="14"/>
      <c r="B15" s="14"/>
      <c r="C15" s="14"/>
      <c r="D15" s="14"/>
      <c r="E15" s="119"/>
      <c r="F15" s="119"/>
      <c r="G15" s="119"/>
      <c r="H15" s="119"/>
      <c r="I15" s="119"/>
      <c r="J15" s="119"/>
    </row>
    <row r="16" spans="1:10" ht="19.5" customHeight="1">
      <c r="A16" s="14"/>
      <c r="B16" s="14"/>
      <c r="C16" s="14"/>
      <c r="D16" s="14"/>
      <c r="E16" s="119"/>
      <c r="F16" s="119"/>
      <c r="G16" s="119"/>
      <c r="H16" s="119"/>
      <c r="I16" s="119"/>
      <c r="J16" s="119"/>
    </row>
    <row r="17" spans="1:10" ht="19.5" customHeight="1">
      <c r="A17" s="14"/>
      <c r="B17" s="14"/>
      <c r="C17" s="14"/>
      <c r="D17" s="14"/>
      <c r="E17" s="119"/>
      <c r="F17" s="119"/>
      <c r="G17" s="119"/>
      <c r="H17" s="119"/>
      <c r="I17" s="119"/>
      <c r="J17" s="119"/>
    </row>
    <row r="18" spans="1:10" ht="19.5" customHeight="1">
      <c r="A18" s="14"/>
      <c r="B18" s="14"/>
      <c r="C18" s="14"/>
      <c r="D18" s="14"/>
      <c r="E18" s="119"/>
      <c r="F18" s="119"/>
      <c r="G18" s="119"/>
      <c r="H18" s="119"/>
      <c r="I18" s="119"/>
      <c r="J18" s="119"/>
    </row>
    <row r="19" spans="1:10" ht="19.5" customHeight="1">
      <c r="A19" s="14"/>
      <c r="B19" s="14"/>
      <c r="C19" s="14"/>
      <c r="D19" s="14"/>
      <c r="E19" s="119"/>
      <c r="F19" s="119"/>
      <c r="G19" s="119"/>
      <c r="H19" s="119"/>
      <c r="I19" s="119"/>
      <c r="J19" s="119"/>
    </row>
    <row r="20" spans="1:10" ht="19.5" customHeight="1">
      <c r="A20" s="14"/>
      <c r="B20" s="14"/>
      <c r="C20" s="14"/>
      <c r="D20" s="14"/>
      <c r="E20" s="119"/>
      <c r="F20" s="119"/>
      <c r="G20" s="119"/>
      <c r="H20" s="119"/>
      <c r="I20" s="119"/>
      <c r="J20" s="119"/>
    </row>
    <row r="21" spans="1:10" ht="19.5" customHeight="1">
      <c r="A21" s="14"/>
      <c r="B21" s="14"/>
      <c r="C21" s="14"/>
      <c r="D21" s="14"/>
      <c r="E21" s="119"/>
      <c r="F21" s="119"/>
      <c r="G21" s="119"/>
      <c r="H21" s="119"/>
      <c r="I21" s="119"/>
      <c r="J21" s="119"/>
    </row>
    <row r="22" spans="1:10" ht="19.5" customHeight="1">
      <c r="A22" s="14"/>
      <c r="B22" s="14"/>
      <c r="C22" s="14"/>
      <c r="D22" s="14"/>
      <c r="E22" s="119"/>
      <c r="F22" s="119"/>
      <c r="G22" s="119"/>
      <c r="H22" s="119"/>
      <c r="I22" s="119"/>
      <c r="J22" s="119"/>
    </row>
    <row r="23" spans="1:10" ht="19.5" customHeight="1">
      <c r="A23" s="14"/>
      <c r="B23" s="14"/>
      <c r="C23" s="14"/>
      <c r="D23" s="14"/>
      <c r="E23" s="119"/>
      <c r="F23" s="119"/>
      <c r="G23" s="119"/>
      <c r="H23" s="119"/>
      <c r="I23" s="119"/>
      <c r="J23" s="119"/>
    </row>
    <row r="24" spans="1:10" ht="19.5" customHeight="1">
      <c r="A24" s="14"/>
      <c r="B24" s="14"/>
      <c r="C24" s="14"/>
      <c r="D24" s="14"/>
      <c r="E24" s="119"/>
      <c r="F24" s="119"/>
      <c r="G24" s="119"/>
      <c r="H24" s="119"/>
      <c r="I24" s="119"/>
      <c r="J24" s="119"/>
    </row>
    <row r="25" spans="1:10" ht="19.5" customHeight="1">
      <c r="A25" s="15"/>
      <c r="B25" s="15"/>
      <c r="C25" s="15"/>
      <c r="D25" s="15"/>
      <c r="E25" s="120"/>
      <c r="F25" s="120"/>
      <c r="G25" s="120"/>
      <c r="H25" s="120"/>
      <c r="I25" s="120"/>
      <c r="J25" s="120"/>
    </row>
    <row r="26" spans="1:10" ht="24.75" customHeight="1">
      <c r="A26" s="265" t="s">
        <v>45</v>
      </c>
      <c r="B26" s="265"/>
      <c r="C26" s="265"/>
      <c r="D26" s="265"/>
      <c r="E26" s="104">
        <f aca="true" t="shared" si="0" ref="E26:J26">SUM(E13:E25)</f>
        <v>6000</v>
      </c>
      <c r="F26" s="104">
        <f t="shared" si="0"/>
        <v>6000</v>
      </c>
      <c r="G26" s="104">
        <f t="shared" si="0"/>
        <v>0</v>
      </c>
      <c r="H26" s="104">
        <f t="shared" si="0"/>
        <v>0</v>
      </c>
      <c r="I26" s="104">
        <f t="shared" si="0"/>
        <v>0</v>
      </c>
      <c r="J26" s="104">
        <f t="shared" si="0"/>
        <v>0</v>
      </c>
    </row>
  </sheetData>
  <sheetProtection/>
  <mergeCells count="11">
    <mergeCell ref="A6:J6"/>
    <mergeCell ref="E9:E11"/>
    <mergeCell ref="F9:J9"/>
    <mergeCell ref="F10:F11"/>
    <mergeCell ref="G10:I10"/>
    <mergeCell ref="J10:J11"/>
    <mergeCell ref="A9:A11"/>
    <mergeCell ref="B9:B11"/>
    <mergeCell ref="C9:C11"/>
    <mergeCell ref="D9:D11"/>
    <mergeCell ref="A26:D2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2007-11-16T06:36:05Z</cp:lastPrinted>
  <dcterms:created xsi:type="dcterms:W3CDTF">1998-12-09T13:02:10Z</dcterms:created>
  <dcterms:modified xsi:type="dcterms:W3CDTF">2007-11-20T10:26:22Z</dcterms:modified>
  <cp:category/>
  <cp:version/>
  <cp:contentType/>
  <cp:contentStatus/>
</cp:coreProperties>
</file>